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040" windowHeight="9330"/>
  </bookViews>
  <sheets>
    <sheet name="Excel-tipp" sheetId="1" r:id="rId1"/>
  </sheets>
  <definedNames>
    <definedName name="_xlnm.Print_Area" localSheetId="0">'Excel-tipp'!$A$1:$Z$135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5" i="1" l="1"/>
  <c r="J68" i="1"/>
  <c r="M89" i="1"/>
  <c r="K66" i="1"/>
  <c r="J31" i="1"/>
  <c r="K67" i="1"/>
  <c r="K68" i="1"/>
  <c r="N89" i="1"/>
  <c r="L66" i="1"/>
  <c r="L67" i="1"/>
  <c r="L68" i="1"/>
  <c r="O89" i="1"/>
  <c r="M90" i="1"/>
  <c r="H89" i="1"/>
  <c r="I89" i="1"/>
  <c r="J89" i="1"/>
  <c r="H90" i="1"/>
  <c r="Q53" i="1"/>
  <c r="R53" i="1"/>
  <c r="I53" i="1"/>
  <c r="G53" i="1"/>
  <c r="O66" i="1"/>
</calcChain>
</file>

<file path=xl/sharedStrings.xml><?xml version="1.0" encoding="utf-8"?>
<sst xmlns="http://schemas.openxmlformats.org/spreadsheetml/2006/main" count="42" uniqueCount="38">
  <si>
    <t>Feladat</t>
  </si>
  <si>
    <t>Készítette: Balajti Péter (Peter.Balajti@horvath-partners.com)</t>
  </si>
  <si>
    <t>Beruházás értéke</t>
  </si>
  <si>
    <t>Önrész nagysága</t>
  </si>
  <si>
    <t>Futamidő (év)</t>
  </si>
  <si>
    <t>Hitel összege</t>
  </si>
  <si>
    <t>Törlesztőrészletek</t>
  </si>
  <si>
    <t>Beruházásra fordított önrész</t>
  </si>
  <si>
    <t>A beruházás által generált bevételek és folyóköltségek különbsége</t>
  </si>
  <si>
    <t>Törlesztőrészlet</t>
  </si>
  <si>
    <t>Éves pénzáramok</t>
  </si>
  <si>
    <t>Nettó jelenérték</t>
  </si>
  <si>
    <t>Belső megtérülési ráta</t>
  </si>
  <si>
    <t>BMR függvény</t>
  </si>
  <si>
    <t>Célértékkeresés</t>
  </si>
  <si>
    <t>Diszkontráta</t>
  </si>
  <si>
    <r>
      <t xml:space="preserve">A BMR függvény azt a kamatlábat adja eredményül, amely mellet a nettó jelenérték 0. Az </t>
    </r>
    <r>
      <rPr>
        <i/>
        <sz val="12"/>
        <color theme="1"/>
        <rFont val="Arial"/>
        <family val="2"/>
        <charset val="238"/>
      </rPr>
      <t xml:space="preserve">Értékek </t>
    </r>
    <r>
      <rPr>
        <sz val="12"/>
        <color theme="1"/>
        <rFont val="Arial"/>
        <family val="2"/>
        <charset val="238"/>
      </rPr>
      <t>az éves pénzáramlásokat tartalmazó tömb. Fontos megjegyezni, hogy az értékek között szerepelnie kell legalább egy pozitív és egy negatív számnak.</t>
    </r>
  </si>
  <si>
    <t xml:space="preserve">A kiszámított törlesztőrészlet automatikusan módosul, ha megváltoztatjuk az önrész nagyságát, a kamatlábat vagy a futamidőt. $ jeleket alkalmazva a függvény "húzhatóvá" válik. </t>
  </si>
  <si>
    <t>Hitel éves kamatlába</t>
  </si>
  <si>
    <t>A következő lépésben meghatározzuk a nettó jelenértéket az NMÉ függvény segítségével. Ehhez először ki kell számolnunk az évenkénti pénzáramokat.</t>
  </si>
  <si>
    <t>Kitekintő</t>
  </si>
  <si>
    <t>Havi törlesztőrészletek</t>
  </si>
  <si>
    <t>Január</t>
  </si>
  <si>
    <t>Február</t>
  </si>
  <si>
    <t>Első lépésként a RÉSZLET függvény segítségével kiszámítjuk, hogy az adott évben mekkora a hitel törlesztőrészlete.</t>
  </si>
  <si>
    <t>Beruházás-gazdaságossági számítás pénzügyi függvényekkel</t>
  </si>
  <si>
    <t xml:space="preserve"> </t>
  </si>
  <si>
    <t>A diszkontrátát általában úgy értelmezzük, mint a beruházástól minimálisan elvárt jövedelmezőséget.</t>
  </si>
  <si>
    <r>
      <t xml:space="preserve">Az NMÉ függvény értelmezése szerint a beruházás az első pénzáramlás időpontja előtt egy időszakkal kezdődik és az utolsó pénzáramlás időpontjában fejeződik be. A számítás alapjául a jövőbeni pénzáramlások szolgálnak. Éppen ezért ha például a beruházás összege az első periódus elején esedékes, azt nem szabad </t>
    </r>
    <r>
      <rPr>
        <i/>
        <sz val="12"/>
        <color theme="1"/>
        <rFont val="Arial"/>
        <family val="2"/>
        <charset val="238"/>
      </rPr>
      <t>Értékként</t>
    </r>
    <r>
      <rPr>
        <sz val="12"/>
        <color theme="1"/>
        <rFont val="Arial"/>
        <family val="2"/>
        <charset val="238"/>
      </rPr>
      <t xml:space="preserve"> megadni. Az NMÉ függvény eredményét kell korrigálni vele.</t>
    </r>
  </si>
  <si>
    <t>A beruházás összértéke 3.000.000 Ft, melynek egy része önrész, a fennmaradó összeg pedig hitelből kerül finanszírozásra. A hitel összege képlettel kerül megadásra (beruházás értéke - önrész). Így az önrész nagyságát változtatva minden automatikusan módosulni fog. 
A vállalat két év alatt, év végén, egyenlő nagyságú törlesztőrészleteket fizet vissza.</t>
  </si>
  <si>
    <r>
      <t xml:space="preserve">A RÉSZLET függvény negatív előjellel adja eredményként a hitel egyenlő törlesztőrészleteit adott kamatláb és futamidő mellett. 
A </t>
    </r>
    <r>
      <rPr>
        <i/>
        <sz val="12"/>
        <color theme="1"/>
        <rFont val="Arial"/>
        <family val="2"/>
        <charset val="238"/>
      </rPr>
      <t>Ráta</t>
    </r>
    <r>
      <rPr>
        <sz val="12"/>
        <color theme="1"/>
        <rFont val="Arial"/>
        <family val="2"/>
        <charset val="238"/>
      </rPr>
      <t xml:space="preserve"> a fizetési időszakra érvényes kamatláb, ezért a kamatlábat tartalmazó cellára hivatkozzunk. Az </t>
    </r>
    <r>
      <rPr>
        <i/>
        <sz val="12"/>
        <color theme="1"/>
        <rFont val="Arial"/>
        <family val="2"/>
        <charset val="238"/>
      </rPr>
      <t>Időszakok_száma</t>
    </r>
    <r>
      <rPr>
        <sz val="12"/>
        <color theme="1"/>
        <rFont val="Arial"/>
        <family val="2"/>
        <charset val="238"/>
      </rPr>
      <t xml:space="preserve"> azt jelenti, hogy hány alkalommal törlesztünk, ezért a futamidőt tartalmazó cellát adjuk meg. A </t>
    </r>
    <r>
      <rPr>
        <i/>
        <sz val="12"/>
        <color theme="1"/>
        <rFont val="Arial"/>
        <family val="2"/>
        <charset val="238"/>
      </rPr>
      <t>Mai_értéknek</t>
    </r>
    <r>
      <rPr>
        <sz val="12"/>
        <color theme="1"/>
        <rFont val="Arial"/>
        <family val="2"/>
        <charset val="238"/>
      </rPr>
      <t xml:space="preserve"> a felvett hitel összegét tartalmazó cellát kell megadnunk. A </t>
    </r>
    <r>
      <rPr>
        <i/>
        <sz val="12"/>
        <color theme="1"/>
        <rFont val="Arial"/>
        <family val="2"/>
        <charset val="238"/>
      </rPr>
      <t>Jövőbeli_érték</t>
    </r>
    <r>
      <rPr>
        <sz val="12"/>
        <color theme="1"/>
        <rFont val="Arial"/>
        <family val="2"/>
        <charset val="238"/>
      </rPr>
      <t xml:space="preserve"> mezőbe nullát írjunk. A </t>
    </r>
    <r>
      <rPr>
        <i/>
        <sz val="12"/>
        <color theme="1"/>
        <rFont val="Arial"/>
        <family val="2"/>
        <charset val="238"/>
      </rPr>
      <t xml:space="preserve">Típus </t>
    </r>
    <r>
      <rPr>
        <sz val="12"/>
        <color theme="1"/>
        <rFont val="Arial"/>
        <family val="2"/>
        <charset val="238"/>
      </rPr>
      <t>szintén 0, ez azt jelenti, hogy a törlesztés az időszak végén történik.</t>
    </r>
  </si>
  <si>
    <r>
      <t xml:space="preserve">Vállalatunk egy beruházás megvalósítására készül, ehhez saját tőkét és hitelt is felhasznál. Ismertek a beruházást követő két évben a beruházás által generált bevételek és folyóköltségek különbségei.  </t>
    </r>
    <r>
      <rPr>
        <b/>
        <sz val="12"/>
        <color theme="1"/>
        <rFont val="Arial"/>
        <family val="2"/>
        <charset val="238"/>
      </rPr>
      <t>Azt a feladatot kaptuk a vállalat vezetőjétől, hogy készítsük el a beruházás nettó jelenérték számítását oly módon, hogy a beszámoló dinamikusan reagáljon az önrész és a hitel nagyságának alakulására, valamint a kamatláb és a diszkontráta változására is.</t>
    </r>
  </si>
  <si>
    <t>A belső megtérülési rátát a célértékkeresés funkcióval is kiszámíthatjuk. Ehhez az "Adatok" fül "Lehetőségelemzés" legördülő listáját kell megnyitnunk, majd a célértékkeresésre kattintanunk. A felugró "Célérték keresése" ablakban "Célcellaként" a Nettó jelenértéket tartalmazó cellát adjuk meg, "Célértéknek" pedig nullát. Ez logikailag azt jelenti, hogy olyan diszkontrátát keresünk, amely mellett a nettó jelenérték pontosan 0 értéket vesz fel. A "Módosuló cella" az a cella legyen, amelyből az NMÉ függvény a diszkontráta értékét veszi. Jelen esetben úgy kell az NMÉ függvényt beképletezni, hogy a belső megtérülési rátára hivatkozzon.
Az Excel azt a számot adja eredményül, amely mellet a kiválasztott cella értéke az általunk megadott értéket veszi fel. Fontos, hogy a célérték keresés eredménye nem frissül automatikusan, azt az adatok változása esetén újra le kell futtatni.</t>
  </si>
  <si>
    <t>Harmadik lépésként határozzuk meg a belső megtérülési rátát, azaz azt a diszkontrátát, amely mellet a nettó jelenérték 0.
 Ezt kétféleképpen lehet megtenni: vagy a BMR függvény segítségével, vagy Célértékkereséssel.</t>
  </si>
  <si>
    <r>
      <t xml:space="preserve">A valóságban ritkán fordul elő, hogy az év végén egy összegben fizessünk a banknak. Sokkal elterjedtebb, hogy havi rendszerességgel törlesztünk.
Ha a havi törlesztőrészletet szeretnénk megkapni a függvény eredményeként, két módosítást kell elvégeznünk a képletben. A </t>
    </r>
    <r>
      <rPr>
        <i/>
        <sz val="12"/>
        <color theme="1"/>
        <rFont val="Arial"/>
        <family val="2"/>
        <charset val="238"/>
      </rPr>
      <t xml:space="preserve">Ráta </t>
    </r>
    <r>
      <rPr>
        <sz val="12"/>
        <color theme="1"/>
        <rFont val="Arial"/>
        <family val="2"/>
        <charset val="238"/>
      </rPr>
      <t xml:space="preserve">esetén a kamatlábat tartalmazó cellát el kell osztanunk tizenkettővel ahhoz, hogy a függvény az időszakra - jelen esetben egy hónapra - érvényes kamatlábbal kalkuláljon. Az </t>
    </r>
    <r>
      <rPr>
        <i/>
        <sz val="12"/>
        <color theme="1"/>
        <rFont val="Arial"/>
        <family val="2"/>
        <charset val="238"/>
      </rPr>
      <t>Időszakok_száma</t>
    </r>
    <r>
      <rPr>
        <sz val="12"/>
        <color theme="1"/>
        <rFont val="Arial"/>
        <family val="2"/>
        <charset val="238"/>
      </rPr>
      <t>, azaz hogy hány alkalommal törlesztünk, a futamidőt tartalmazó cella értéke szorozva tizenkettővel.</t>
    </r>
  </si>
  <si>
    <r>
      <t xml:space="preserve">Az NMÉ függvény egy befektetéshez kapcsolódó jövőben felmerülő kifizetéseket és bevételeket egy megadott ráta - úgynevezett diszkontráta - segítségével jelenértékre diszkontál, és ezeket összegzi. A </t>
    </r>
    <r>
      <rPr>
        <i/>
        <sz val="12"/>
        <color theme="1"/>
        <rFont val="Arial"/>
        <family val="2"/>
        <charset val="238"/>
      </rPr>
      <t>Ráta</t>
    </r>
    <r>
      <rPr>
        <sz val="12"/>
        <color theme="1"/>
        <rFont val="Arial"/>
        <family val="2"/>
        <charset val="238"/>
      </rPr>
      <t xml:space="preserve"> értékeként az egy időszakra érvényes leszámítolási kamatlábat adjuk meg. Az </t>
    </r>
    <r>
      <rPr>
        <i/>
        <sz val="12"/>
        <color theme="1"/>
        <rFont val="Arial"/>
        <family val="2"/>
        <charset val="238"/>
      </rPr>
      <t xml:space="preserve">Értékek </t>
    </r>
    <r>
      <rPr>
        <sz val="12"/>
        <color theme="1"/>
        <rFont val="Arial"/>
        <family val="2"/>
        <charset val="238"/>
      </rPr>
      <t>az időszakok végén egy összegben jelentkező pénzáramokat jelentik. Az Értékeknek egymástól egyenlő időközökként kell jelentkezniük. 
Jelen esetben az első kifizetés 2018 végén jelentkezik, ez a beruházásra fordított önrész. 2019-ben és 2020-ban a pénzáramlások a bevételek és a folyóköltségek, valamint a törlesztőrészletek különbségeként jelennek meg.</t>
    </r>
  </si>
  <si>
    <t xml:space="preserve">Komplex pénzügyi számítások elvégzéséhez általában specializált szoftvereket használnak a vállalatok. Hasznos tudni azonban, hogy az Excel is alkalmas lehet egyszerűbb, alapvető pénzügyi kalkulációk végrehajtására. Az Excel-tippek e havi rovatában pénzügyi függvények és célértékkeresés segítségével végzünk beruházás-gazdaságossági számításokat. </t>
  </si>
  <si>
    <t>A beruházás által generált bevételek és folyóköltségek különbsége: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</si>
</sst>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;[Red]\-#,##0\ &quot;Ft&quot;"/>
    <numFmt numFmtId="165" formatCode="#,##0\ &quot;Ft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8CC8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4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8C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7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165" fontId="19" fillId="3" borderId="23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 wrapText="1"/>
    </xf>
    <xf numFmtId="9" fontId="17" fillId="3" borderId="28" xfId="0" applyNumberFormat="1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18" fillId="2" borderId="23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65" fontId="19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0" fontId="18" fillId="2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4" fontId="20" fillId="2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3" fillId="3" borderId="29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9" xfId="0" applyFont="1" applyFill="1" applyBorder="1" applyAlignment="1">
      <alignment vertical="center" wrapText="1"/>
    </xf>
    <xf numFmtId="165" fontId="19" fillId="0" borderId="23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65" fontId="19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9" fillId="5" borderId="23" xfId="0" applyFont="1" applyFill="1" applyBorder="1" applyAlignment="1">
      <alignment horizontal="center" vertical="center"/>
    </xf>
    <xf numFmtId="165" fontId="21" fillId="0" borderId="23" xfId="0" applyNumberFormat="1" applyFont="1" applyBorder="1" applyAlignment="1">
      <alignment horizontal="right"/>
    </xf>
    <xf numFmtId="9" fontId="21" fillId="0" borderId="23" xfId="0" applyNumberFormat="1" applyFont="1" applyBorder="1" applyAlignment="1">
      <alignment horizontal="right"/>
    </xf>
    <xf numFmtId="1" fontId="21" fillId="0" borderId="23" xfId="0" applyNumberFormat="1" applyFont="1" applyBorder="1" applyAlignment="1">
      <alignment horizontal="right"/>
    </xf>
    <xf numFmtId="165" fontId="2" fillId="0" borderId="27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9" fillId="3" borderId="23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18" fillId="4" borderId="0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165" fontId="19" fillId="3" borderId="30" xfId="0" applyNumberFormat="1" applyFont="1" applyFill="1" applyBorder="1" applyAlignment="1">
      <alignment horizontal="center" vertical="center"/>
    </xf>
    <xf numFmtId="165" fontId="19" fillId="3" borderId="31" xfId="0" applyNumberFormat="1" applyFont="1" applyFill="1" applyBorder="1" applyAlignment="1">
      <alignment horizontal="center" vertical="center"/>
    </xf>
    <xf numFmtId="165" fontId="19" fillId="3" borderId="29" xfId="0" applyNumberFormat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0" fontId="17" fillId="3" borderId="23" xfId="1" applyNumberFormat="1" applyFont="1" applyFill="1" applyBorder="1" applyAlignment="1">
      <alignment horizontal="center" vertical="center" wrapText="1"/>
    </xf>
    <xf numFmtId="10" fontId="17" fillId="3" borderId="25" xfId="1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65" fontId="19" fillId="3" borderId="23" xfId="0" applyNumberFormat="1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0" fontId="17" fillId="3" borderId="30" xfId="1" applyNumberFormat="1" applyFont="1" applyFill="1" applyBorder="1" applyAlignment="1">
      <alignment horizontal="center" vertical="center" wrapText="1"/>
    </xf>
    <xf numFmtId="10" fontId="17" fillId="3" borderId="31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65" fontId="19" fillId="3" borderId="20" xfId="0" applyNumberFormat="1" applyFont="1" applyFill="1" applyBorder="1" applyAlignment="1">
      <alignment horizontal="center" vertical="center"/>
    </xf>
    <xf numFmtId="165" fontId="19" fillId="3" borderId="21" xfId="0" applyNumberFormat="1" applyFont="1" applyFill="1" applyBorder="1" applyAlignment="1">
      <alignment horizontal="center" vertical="center"/>
    </xf>
    <xf numFmtId="165" fontId="19" fillId="3" borderId="2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1">
    <dxf>
      <font>
        <color theme="0" tint="-4.9989318521683403E-2"/>
      </font>
    </dxf>
  </dxfs>
  <tableStyles count="0" defaultTableStyle="TableStyleMedium2" defaultPivotStyle="PivotStyleLight16"/>
  <colors>
    <mruColors>
      <color rgb="FF008CC8"/>
      <color rgb="FF1C1C1C"/>
      <color rgb="FFDCEBFA"/>
      <color rgb="FFAFD7EB"/>
      <color rgb="FF73BEE1"/>
      <color rgb="FF00A5D7"/>
      <color rgb="FF00A0C8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68358</xdr:colOff>
      <xdr:row>2</xdr:row>
      <xdr:rowOff>22419</xdr:rowOff>
    </xdr:from>
    <xdr:to>
      <xdr:col>5</xdr:col>
      <xdr:colOff>354906</xdr:colOff>
      <xdr:row>2</xdr:row>
      <xdr:rowOff>479683</xdr:rowOff>
    </xdr:to>
    <xdr:pic>
      <xdr:nvPicPr>
        <xdr:cNvPr id="15" name="Kép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283" y="327219"/>
          <a:ext cx="896148" cy="457264"/>
        </a:xfrm>
        <a:prstGeom prst="rect">
          <a:avLst/>
        </a:prstGeom>
      </xdr:spPr>
    </xdr:pic>
    <xdr:clientData/>
  </xdr:twoCellAnchor>
  <xdr:twoCellAnchor>
    <xdr:from>
      <xdr:col>4</xdr:col>
      <xdr:colOff>50799</xdr:colOff>
      <xdr:row>23</xdr:row>
      <xdr:rowOff>161925</xdr:rowOff>
    </xdr:from>
    <xdr:to>
      <xdr:col>6</xdr:col>
      <xdr:colOff>527049</xdr:colOff>
      <xdr:row>25</xdr:row>
      <xdr:rowOff>66675</xdr:rowOff>
    </xdr:to>
    <xdr:sp macro="" textlink="">
      <xdr:nvSpPr>
        <xdr:cNvPr id="14" name="Lekerekített téglalap 13"/>
        <xdr:cNvSpPr/>
      </xdr:nvSpPr>
      <xdr:spPr>
        <a:xfrm>
          <a:off x="812799" y="4829175"/>
          <a:ext cx="1352550" cy="247650"/>
        </a:xfrm>
        <a:prstGeom prst="roundRect">
          <a:avLst/>
        </a:prstGeom>
        <a:solidFill>
          <a:schemeClr val="bg1"/>
        </a:solidFill>
        <a:ln w="19050"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I. lépés</a:t>
          </a:r>
        </a:p>
      </xdr:txBody>
    </xdr:sp>
    <xdr:clientData/>
  </xdr:twoCellAnchor>
  <xdr:twoCellAnchor>
    <xdr:from>
      <xdr:col>4</xdr:col>
      <xdr:colOff>83836</xdr:colOff>
      <xdr:row>55</xdr:row>
      <xdr:rowOff>106598</xdr:rowOff>
    </xdr:from>
    <xdr:to>
      <xdr:col>6</xdr:col>
      <xdr:colOff>548721</xdr:colOff>
      <xdr:row>56</xdr:row>
      <xdr:rowOff>156091</xdr:rowOff>
    </xdr:to>
    <xdr:sp macro="" textlink="">
      <xdr:nvSpPr>
        <xdr:cNvPr id="21" name="Lekerekített téglalap 20"/>
        <xdr:cNvSpPr/>
      </xdr:nvSpPr>
      <xdr:spPr>
        <a:xfrm>
          <a:off x="812218" y="9673620"/>
          <a:ext cx="1333341" cy="217581"/>
        </a:xfrm>
        <a:prstGeom prst="roundRect">
          <a:avLst/>
        </a:prstGeom>
        <a:solidFill>
          <a:schemeClr val="bg1"/>
        </a:solidFill>
        <a:ln w="19050"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II. lépés</a:t>
          </a:r>
        </a:p>
      </xdr:txBody>
    </xdr:sp>
    <xdr:clientData/>
  </xdr:twoCellAnchor>
  <xdr:twoCellAnchor>
    <xdr:from>
      <xdr:col>4</xdr:col>
      <xdr:colOff>320567</xdr:colOff>
      <xdr:row>80</xdr:row>
      <xdr:rowOff>15040</xdr:rowOff>
    </xdr:from>
    <xdr:to>
      <xdr:col>6</xdr:col>
      <xdr:colOff>793857</xdr:colOff>
      <xdr:row>81</xdr:row>
      <xdr:rowOff>78541</xdr:rowOff>
    </xdr:to>
    <xdr:sp macro="" textlink="">
      <xdr:nvSpPr>
        <xdr:cNvPr id="25" name="Lekerekített téglalap 24"/>
        <xdr:cNvSpPr/>
      </xdr:nvSpPr>
      <xdr:spPr>
        <a:xfrm>
          <a:off x="1082567" y="16469478"/>
          <a:ext cx="1330540" cy="230188"/>
        </a:xfrm>
        <a:prstGeom prst="roundRect">
          <a:avLst/>
        </a:prstGeom>
        <a:solidFill>
          <a:schemeClr val="bg1"/>
        </a:solidFill>
        <a:ln w="19050"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III. lépés</a:t>
          </a:r>
        </a:p>
      </xdr:txBody>
    </xdr:sp>
    <xdr:clientData/>
  </xdr:twoCellAnchor>
  <xdr:twoCellAnchor>
    <xdr:from>
      <xdr:col>7</xdr:col>
      <xdr:colOff>728436</xdr:colOff>
      <xdr:row>49</xdr:row>
      <xdr:rowOff>244552</xdr:rowOff>
    </xdr:from>
    <xdr:to>
      <xdr:col>8</xdr:col>
      <xdr:colOff>146050</xdr:colOff>
      <xdr:row>50</xdr:row>
      <xdr:rowOff>178964</xdr:rowOff>
    </xdr:to>
    <xdr:sp macro="" textlink="">
      <xdr:nvSpPr>
        <xdr:cNvPr id="27" name="Lefelé nyíl 26"/>
        <xdr:cNvSpPr/>
      </xdr:nvSpPr>
      <xdr:spPr>
        <a:xfrm>
          <a:off x="3626757" y="9429373"/>
          <a:ext cx="315686" cy="179341"/>
        </a:xfrm>
        <a:prstGeom prst="downArrow">
          <a:avLst/>
        </a:prstGeom>
        <a:solidFill>
          <a:srgbClr val="1C1C1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917773</xdr:colOff>
      <xdr:row>102</xdr:row>
      <xdr:rowOff>74415</xdr:rowOff>
    </xdr:from>
    <xdr:to>
      <xdr:col>21</xdr:col>
      <xdr:colOff>52587</xdr:colOff>
      <xdr:row>113</xdr:row>
      <xdr:rowOff>114173</xdr:rowOff>
    </xdr:to>
    <xdr:grpSp>
      <xdr:nvGrpSpPr>
        <xdr:cNvPr id="3" name="Csoportba foglalás 2"/>
        <xdr:cNvGrpSpPr/>
      </xdr:nvGrpSpPr>
      <xdr:grpSpPr>
        <a:xfrm>
          <a:off x="6959344" y="22090772"/>
          <a:ext cx="11313207" cy="1835901"/>
          <a:chOff x="5843984" y="20210861"/>
          <a:chExt cx="11011298" cy="1840579"/>
        </a:xfrm>
      </xdr:grpSpPr>
      <xdr:pic>
        <xdr:nvPicPr>
          <xdr:cNvPr id="4" name="Kép 3"/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6892"/>
          <a:stretch/>
        </xdr:blipFill>
        <xdr:spPr>
          <a:xfrm>
            <a:off x="5843984" y="20210861"/>
            <a:ext cx="11011298" cy="1840579"/>
          </a:xfrm>
          <a:prstGeom prst="rect">
            <a:avLst/>
          </a:prstGeom>
        </xdr:spPr>
      </xdr:pic>
      <xdr:sp macro="" textlink="">
        <xdr:nvSpPr>
          <xdr:cNvPr id="16" name="Téglalap 15"/>
          <xdr:cNvSpPr/>
        </xdr:nvSpPr>
        <xdr:spPr>
          <a:xfrm>
            <a:off x="13504045" y="20710919"/>
            <a:ext cx="2486895" cy="839392"/>
          </a:xfrm>
          <a:prstGeom prst="rect">
            <a:avLst/>
          </a:prstGeom>
          <a:noFill/>
          <a:ln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10</xdr:col>
      <xdr:colOff>436880</xdr:colOff>
      <xdr:row>86</xdr:row>
      <xdr:rowOff>93464</xdr:rowOff>
    </xdr:from>
    <xdr:to>
      <xdr:col>10</xdr:col>
      <xdr:colOff>483273</xdr:colOff>
      <xdr:row>128</xdr:row>
      <xdr:rowOff>60960</xdr:rowOff>
    </xdr:to>
    <xdr:sp macro="" textlink="">
      <xdr:nvSpPr>
        <xdr:cNvPr id="8" name="Téglalap 7"/>
        <xdr:cNvSpPr/>
      </xdr:nvSpPr>
      <xdr:spPr>
        <a:xfrm>
          <a:off x="6654800" y="18391624"/>
          <a:ext cx="46393" cy="807517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81643</xdr:colOff>
      <xdr:row>43</xdr:row>
      <xdr:rowOff>136072</xdr:rowOff>
    </xdr:from>
    <xdr:to>
      <xdr:col>13</xdr:col>
      <xdr:colOff>1015434</xdr:colOff>
      <xdr:row>46</xdr:row>
      <xdr:rowOff>81643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9929" y="8191501"/>
          <a:ext cx="4776107" cy="585107"/>
        </a:xfrm>
        <a:prstGeom prst="rect">
          <a:avLst/>
        </a:prstGeom>
      </xdr:spPr>
    </xdr:pic>
    <xdr:clientData/>
  </xdr:twoCellAnchor>
  <xdr:twoCellAnchor>
    <xdr:from>
      <xdr:col>14</xdr:col>
      <xdr:colOff>585109</xdr:colOff>
      <xdr:row>27</xdr:row>
      <xdr:rowOff>149679</xdr:rowOff>
    </xdr:from>
    <xdr:to>
      <xdr:col>14</xdr:col>
      <xdr:colOff>630828</xdr:colOff>
      <xdr:row>53</xdr:row>
      <xdr:rowOff>54429</xdr:rowOff>
    </xdr:to>
    <xdr:sp macro="" textlink="">
      <xdr:nvSpPr>
        <xdr:cNvPr id="17" name="Téglalap 16"/>
        <xdr:cNvSpPr/>
      </xdr:nvSpPr>
      <xdr:spPr>
        <a:xfrm>
          <a:off x="11198680" y="5184322"/>
          <a:ext cx="45719" cy="5061857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1055007</xdr:colOff>
      <xdr:row>49</xdr:row>
      <xdr:rowOff>242193</xdr:rowOff>
    </xdr:from>
    <xdr:to>
      <xdr:col>17</xdr:col>
      <xdr:colOff>186871</xdr:colOff>
      <xdr:row>50</xdr:row>
      <xdr:rowOff>162635</xdr:rowOff>
    </xdr:to>
    <xdr:sp macro="" textlink="">
      <xdr:nvSpPr>
        <xdr:cNvPr id="19" name="Lefelé nyíl 18"/>
        <xdr:cNvSpPr/>
      </xdr:nvSpPr>
      <xdr:spPr>
        <a:xfrm>
          <a:off x="14801487" y="9538593"/>
          <a:ext cx="340904" cy="164282"/>
        </a:xfrm>
        <a:prstGeom prst="downArrow">
          <a:avLst/>
        </a:prstGeom>
        <a:solidFill>
          <a:srgbClr val="008C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15</xdr:col>
      <xdr:colOff>203200</xdr:colOff>
      <xdr:row>44</xdr:row>
      <xdr:rowOff>34842</xdr:rowOff>
    </xdr:from>
    <xdr:to>
      <xdr:col>19</xdr:col>
      <xdr:colOff>304800</xdr:colOff>
      <xdr:row>46</xdr:row>
      <xdr:rowOff>128857</xdr:rowOff>
    </xdr:to>
    <xdr:pic>
      <xdr:nvPicPr>
        <xdr:cNvPr id="9" name="Kép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0640" y="8294922"/>
          <a:ext cx="4937760" cy="561375"/>
        </a:xfrm>
        <a:prstGeom prst="rect">
          <a:avLst/>
        </a:prstGeom>
      </xdr:spPr>
    </xdr:pic>
    <xdr:clientData/>
  </xdr:twoCellAnchor>
  <xdr:twoCellAnchor editAs="oneCell">
    <xdr:from>
      <xdr:col>15</xdr:col>
      <xdr:colOff>297656</xdr:colOff>
      <xdr:row>63</xdr:row>
      <xdr:rowOff>133945</xdr:rowOff>
    </xdr:from>
    <xdr:to>
      <xdr:col>20</xdr:col>
      <xdr:colOff>44649</xdr:colOff>
      <xdr:row>65</xdr:row>
      <xdr:rowOff>55959</xdr:rowOff>
    </xdr:to>
    <xdr:pic>
      <xdr:nvPicPr>
        <xdr:cNvPr id="10" name="Kép 9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26174" b="-4762"/>
        <a:stretch/>
      </xdr:blipFill>
      <xdr:spPr>
        <a:xfrm>
          <a:off x="12040195" y="12590859"/>
          <a:ext cx="4911329" cy="654843"/>
        </a:xfrm>
        <a:prstGeom prst="rect">
          <a:avLst/>
        </a:prstGeom>
      </xdr:spPr>
    </xdr:pic>
    <xdr:clientData/>
  </xdr:twoCellAnchor>
  <xdr:twoCellAnchor editAs="oneCell">
    <xdr:from>
      <xdr:col>5</xdr:col>
      <xdr:colOff>357186</xdr:colOff>
      <xdr:row>99</xdr:row>
      <xdr:rowOff>14882</xdr:rowOff>
    </xdr:from>
    <xdr:to>
      <xdr:col>9</xdr:col>
      <xdr:colOff>1097918</xdr:colOff>
      <xdr:row>102</xdr:row>
      <xdr:rowOff>133945</xdr:rowOff>
    </xdr:to>
    <xdr:pic>
      <xdr:nvPicPr>
        <xdr:cNvPr id="7" name="Kép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163" y="21371718"/>
          <a:ext cx="4461435" cy="639961"/>
        </a:xfrm>
        <a:prstGeom prst="rect">
          <a:avLst/>
        </a:prstGeom>
      </xdr:spPr>
    </xdr:pic>
    <xdr:clientData/>
  </xdr:twoCellAnchor>
  <xdr:twoCellAnchor editAs="oneCell">
    <xdr:from>
      <xdr:col>11</xdr:col>
      <xdr:colOff>1008436</xdr:colOff>
      <xdr:row>116</xdr:row>
      <xdr:rowOff>29029</xdr:rowOff>
    </xdr:from>
    <xdr:to>
      <xdr:col>14</xdr:col>
      <xdr:colOff>381000</xdr:colOff>
      <xdr:row>128</xdr:row>
      <xdr:rowOff>0</xdr:rowOff>
    </xdr:to>
    <xdr:pic>
      <xdr:nvPicPr>
        <xdr:cNvPr id="23" name="Kép 2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122" y="24315058"/>
          <a:ext cx="3149907" cy="2093685"/>
        </a:xfrm>
        <a:prstGeom prst="rect">
          <a:avLst/>
        </a:prstGeom>
      </xdr:spPr>
    </xdr:pic>
    <xdr:clientData/>
  </xdr:twoCellAnchor>
  <xdr:twoCellAnchor editAs="oneCell">
    <xdr:from>
      <xdr:col>16</xdr:col>
      <xdr:colOff>297544</xdr:colOff>
      <xdr:row>116</xdr:row>
      <xdr:rowOff>16692</xdr:rowOff>
    </xdr:from>
    <xdr:to>
      <xdr:col>19</xdr:col>
      <xdr:colOff>286890</xdr:colOff>
      <xdr:row>127</xdr:row>
      <xdr:rowOff>198098</xdr:rowOff>
    </xdr:to>
    <xdr:pic>
      <xdr:nvPicPr>
        <xdr:cNvPr id="24" name="Kép 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46201" y="24302721"/>
          <a:ext cx="3614289" cy="206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D538"/>
  <sheetViews>
    <sheetView showGridLines="0" tabSelected="1" showWhiteSpace="0" zoomScale="70" zoomScaleNormal="70" zoomScaleSheetLayoutView="85" zoomScalePageLayoutView="85" workbookViewId="0">
      <selection activeCell="E5" sqref="E5:W7"/>
    </sheetView>
  </sheetViews>
  <sheetFormatPr defaultColWidth="0" defaultRowHeight="12.75" zeroHeight="1" x14ac:dyDescent="0.25"/>
  <cols>
    <col min="1" max="4" width="2.7109375" style="1" customWidth="1"/>
    <col min="5" max="6" width="6.42578125" style="1" customWidth="1"/>
    <col min="7" max="7" width="21.7109375" style="1" customWidth="1"/>
    <col min="8" max="8" width="14" style="1" bestFit="1" customWidth="1"/>
    <col min="9" max="9" width="13.42578125" style="1" bestFit="1" customWidth="1"/>
    <col min="10" max="10" width="17.7109375" style="1" customWidth="1"/>
    <col min="11" max="11" width="19.42578125" style="1" customWidth="1"/>
    <col min="12" max="12" width="19.7109375" style="1" customWidth="1"/>
    <col min="13" max="19" width="17.7109375" style="1" customWidth="1"/>
    <col min="20" max="20" width="6.7109375" style="1" customWidth="1"/>
    <col min="21" max="21" width="12.42578125" style="1" customWidth="1"/>
    <col min="22" max="22" width="7" style="1" customWidth="1"/>
    <col min="23" max="23" width="3" style="1" customWidth="1"/>
    <col min="24" max="26" width="2.7109375" style="1" customWidth="1"/>
    <col min="27" max="30" width="0" style="1" hidden="1" customWidth="1"/>
    <col min="31" max="16384" width="9.140625" style="1" hidden="1"/>
  </cols>
  <sheetData>
    <row r="1" spans="2:25" ht="12" customHeight="1" x14ac:dyDescent="0.3"/>
    <row r="2" spans="2:25" ht="12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5" ht="40.15" customHeight="1" x14ac:dyDescent="0.25">
      <c r="B3" s="4"/>
      <c r="G3" s="141" t="s">
        <v>25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Y3" s="4"/>
    </row>
    <row r="4" spans="2:25" ht="14.65" customHeight="1" thickBot="1" x14ac:dyDescent="0.35">
      <c r="B4" s="4"/>
      <c r="Y4" s="4"/>
    </row>
    <row r="5" spans="2:25" ht="12" customHeight="1" thickTop="1" x14ac:dyDescent="0.25">
      <c r="B5" s="4"/>
      <c r="E5" s="153" t="s">
        <v>36</v>
      </c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Y5" s="4"/>
    </row>
    <row r="6" spans="2:25" ht="18.75" customHeight="1" x14ac:dyDescent="0.25">
      <c r="B6" s="4"/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  <c r="Y6" s="4"/>
    </row>
    <row r="7" spans="2:25" ht="13.15" customHeight="1" thickBot="1" x14ac:dyDescent="0.3">
      <c r="B7" s="4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1"/>
      <c r="Y7" s="4"/>
    </row>
    <row r="8" spans="2:25" ht="13.15" customHeight="1" thickTop="1" x14ac:dyDescent="0.25">
      <c r="B8" s="4"/>
      <c r="C8" s="13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  <c r="Y8" s="4"/>
    </row>
    <row r="9" spans="2:25" ht="13.15" customHeight="1" x14ac:dyDescent="0.25">
      <c r="B9" s="4"/>
      <c r="D9" s="14"/>
      <c r="E9" s="5"/>
      <c r="F9" s="5"/>
      <c r="O9" s="15"/>
      <c r="P9" s="18"/>
      <c r="Q9" s="19"/>
      <c r="R9" s="16"/>
      <c r="S9" s="16"/>
      <c r="T9" s="16"/>
      <c r="U9" s="17"/>
      <c r="V9" s="17"/>
      <c r="W9" s="17"/>
      <c r="Y9" s="4"/>
    </row>
    <row r="10" spans="2:25" ht="13.15" customHeight="1" thickBot="1" x14ac:dyDescent="0.3">
      <c r="B10" s="4"/>
      <c r="D10" s="14"/>
      <c r="E10" s="5"/>
      <c r="F10" s="2"/>
      <c r="O10" s="15"/>
      <c r="P10" s="18"/>
      <c r="Q10" s="19"/>
      <c r="R10" s="16"/>
      <c r="S10" s="16"/>
      <c r="T10" s="16"/>
      <c r="U10" s="17"/>
      <c r="V10" s="17"/>
      <c r="W10" s="17"/>
      <c r="Y10" s="4"/>
    </row>
    <row r="11" spans="2:25" ht="13.15" customHeight="1" x14ac:dyDescent="0.25">
      <c r="B11" s="4"/>
      <c r="D11" s="14"/>
      <c r="E11" s="5"/>
      <c r="F11" s="5"/>
      <c r="I11" s="144" t="s">
        <v>0</v>
      </c>
      <c r="J11" s="145"/>
      <c r="K11" s="145"/>
      <c r="L11" s="145"/>
      <c r="M11" s="145"/>
      <c r="N11" s="145"/>
      <c r="O11" s="145"/>
      <c r="P11" s="145"/>
      <c r="Q11" s="145"/>
      <c r="R11" s="146"/>
      <c r="Y11" s="4"/>
    </row>
    <row r="12" spans="2:25" ht="8.4499999999999993" customHeight="1" x14ac:dyDescent="0.25">
      <c r="B12" s="4"/>
      <c r="D12" s="14"/>
      <c r="E12" s="5"/>
      <c r="F12" s="5"/>
      <c r="I12" s="147"/>
      <c r="J12" s="148"/>
      <c r="K12" s="148"/>
      <c r="L12" s="148"/>
      <c r="M12" s="148"/>
      <c r="N12" s="148"/>
      <c r="O12" s="148"/>
      <c r="P12" s="148"/>
      <c r="Q12" s="148"/>
      <c r="R12" s="149"/>
      <c r="Y12" s="4"/>
    </row>
    <row r="13" spans="2:25" ht="4.9000000000000004" customHeight="1" thickBot="1" x14ac:dyDescent="0.3">
      <c r="B13" s="4"/>
      <c r="D13" s="14"/>
      <c r="E13" s="5"/>
      <c r="F13" s="5"/>
      <c r="I13" s="150"/>
      <c r="J13" s="151"/>
      <c r="K13" s="151"/>
      <c r="L13" s="151"/>
      <c r="M13" s="151"/>
      <c r="N13" s="151"/>
      <c r="O13" s="151"/>
      <c r="P13" s="151"/>
      <c r="Q13" s="151"/>
      <c r="R13" s="152"/>
      <c r="Y13" s="4"/>
    </row>
    <row r="14" spans="2:25" ht="13.15" customHeight="1" x14ac:dyDescent="0.2">
      <c r="B14" s="4"/>
      <c r="I14" s="78" t="s">
        <v>31</v>
      </c>
      <c r="J14" s="79"/>
      <c r="K14" s="79"/>
      <c r="L14" s="79"/>
      <c r="M14" s="79"/>
      <c r="N14" s="79"/>
      <c r="O14" s="79"/>
      <c r="P14" s="79"/>
      <c r="Q14" s="79"/>
      <c r="R14" s="80"/>
      <c r="S14" s="16"/>
      <c r="T14" s="16"/>
      <c r="U14" s="17"/>
      <c r="V14" s="17"/>
      <c r="W14" s="17"/>
      <c r="Y14" s="4"/>
    </row>
    <row r="15" spans="2:25" ht="13.15" customHeight="1" x14ac:dyDescent="0.25">
      <c r="B15" s="4"/>
      <c r="I15" s="81"/>
      <c r="J15" s="82"/>
      <c r="K15" s="82"/>
      <c r="L15" s="82"/>
      <c r="M15" s="82"/>
      <c r="N15" s="82"/>
      <c r="O15" s="82"/>
      <c r="P15" s="82"/>
      <c r="Q15" s="82"/>
      <c r="R15" s="83"/>
      <c r="Y15" s="4"/>
    </row>
    <row r="16" spans="2:25" ht="13.15" customHeight="1" x14ac:dyDescent="0.25">
      <c r="B16" s="4"/>
      <c r="E16" s="2"/>
      <c r="F16" s="2"/>
      <c r="G16" s="2"/>
      <c r="H16" s="2"/>
      <c r="I16" s="81"/>
      <c r="J16" s="82"/>
      <c r="K16" s="82"/>
      <c r="L16" s="82"/>
      <c r="M16" s="82"/>
      <c r="N16" s="82"/>
      <c r="O16" s="82"/>
      <c r="P16" s="82"/>
      <c r="Q16" s="82"/>
      <c r="R16" s="83"/>
      <c r="Y16" s="4"/>
    </row>
    <row r="17" spans="2:25" ht="13.15" customHeight="1" x14ac:dyDescent="0.25">
      <c r="B17" s="4"/>
      <c r="E17" s="2"/>
      <c r="F17" s="2"/>
      <c r="G17" s="2"/>
      <c r="H17" s="2"/>
      <c r="I17" s="81"/>
      <c r="J17" s="82"/>
      <c r="K17" s="82"/>
      <c r="L17" s="82"/>
      <c r="M17" s="82"/>
      <c r="N17" s="82"/>
      <c r="O17" s="82"/>
      <c r="P17" s="82"/>
      <c r="Q17" s="82"/>
      <c r="R17" s="83"/>
      <c r="Y17" s="4"/>
    </row>
    <row r="18" spans="2:25" ht="13.15" customHeight="1" x14ac:dyDescent="0.25">
      <c r="B18" s="4"/>
      <c r="E18" s="2"/>
      <c r="F18" s="2"/>
      <c r="G18" s="2"/>
      <c r="H18" s="2"/>
      <c r="I18" s="81"/>
      <c r="J18" s="82"/>
      <c r="K18" s="82"/>
      <c r="L18" s="82"/>
      <c r="M18" s="82"/>
      <c r="N18" s="82"/>
      <c r="O18" s="82"/>
      <c r="P18" s="82"/>
      <c r="Q18" s="82"/>
      <c r="R18" s="83"/>
      <c r="Y18" s="4"/>
    </row>
    <row r="19" spans="2:25" ht="33.6" customHeight="1" thickBot="1" x14ac:dyDescent="0.3">
      <c r="B19" s="4"/>
      <c r="E19" s="2"/>
      <c r="F19" s="2"/>
      <c r="G19" s="2" t="s">
        <v>26</v>
      </c>
      <c r="H19" s="2"/>
      <c r="I19" s="84"/>
      <c r="J19" s="85"/>
      <c r="K19" s="85"/>
      <c r="L19" s="85"/>
      <c r="M19" s="85"/>
      <c r="N19" s="85"/>
      <c r="O19" s="85"/>
      <c r="P19" s="85"/>
      <c r="Q19" s="85"/>
      <c r="R19" s="86"/>
      <c r="Y19" s="4"/>
    </row>
    <row r="20" spans="2:25" ht="7.9" customHeight="1" x14ac:dyDescent="0.3">
      <c r="B20" s="4"/>
      <c r="E20" s="2"/>
      <c r="F20" s="2"/>
      <c r="G20" s="2"/>
      <c r="H20" s="2"/>
      <c r="I20" s="2"/>
      <c r="J20" s="2"/>
      <c r="K20" s="2"/>
      <c r="L20" s="2"/>
      <c r="M20" s="2"/>
      <c r="N20" s="2"/>
      <c r="Y20" s="4"/>
    </row>
    <row r="21" spans="2:25" ht="18" customHeight="1" x14ac:dyDescent="0.25">
      <c r="B21" s="4"/>
      <c r="E21" s="11"/>
      <c r="F21" s="11"/>
      <c r="I21" s="165" t="s">
        <v>37</v>
      </c>
      <c r="J21" s="165"/>
      <c r="K21" s="162">
        <v>2019</v>
      </c>
      <c r="L21" s="163"/>
      <c r="M21" s="163"/>
      <c r="N21" s="164"/>
      <c r="O21" s="162">
        <v>2020</v>
      </c>
      <c r="P21" s="163"/>
      <c r="Q21" s="163"/>
      <c r="R21" s="164"/>
      <c r="Y21" s="4"/>
    </row>
    <row r="22" spans="2:25" ht="23.45" customHeight="1" x14ac:dyDescent="0.25">
      <c r="B22" s="4"/>
      <c r="E22" s="2"/>
      <c r="I22" s="165"/>
      <c r="J22" s="165"/>
      <c r="K22" s="166">
        <v>1500000</v>
      </c>
      <c r="L22" s="167"/>
      <c r="M22" s="167"/>
      <c r="N22" s="168"/>
      <c r="O22" s="166">
        <v>1950000</v>
      </c>
      <c r="P22" s="167"/>
      <c r="Q22" s="167"/>
      <c r="R22" s="168"/>
      <c r="Y22" s="4"/>
    </row>
    <row r="23" spans="2:25" ht="13.15" customHeight="1" x14ac:dyDescent="0.3">
      <c r="B23" s="4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Y23" s="4"/>
    </row>
    <row r="24" spans="2:25" ht="13.15" customHeight="1" x14ac:dyDescent="0.3">
      <c r="B24" s="4"/>
      <c r="Y24" s="4"/>
    </row>
    <row r="25" spans="2:25" ht="13.15" customHeight="1" x14ac:dyDescent="0.3">
      <c r="B25" s="4"/>
      <c r="Y25" s="4"/>
    </row>
    <row r="26" spans="2:25" ht="13.15" customHeight="1" thickBot="1" x14ac:dyDescent="0.35">
      <c r="B26" s="4"/>
      <c r="Y26" s="4"/>
    </row>
    <row r="27" spans="2:25" ht="22.15" customHeight="1" thickBot="1" x14ac:dyDescent="0.3">
      <c r="B27" s="4"/>
      <c r="E27" s="27"/>
      <c r="F27" s="27"/>
      <c r="G27" s="88" t="s">
        <v>24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Y27" s="4"/>
    </row>
    <row r="28" spans="2:25" ht="13.15" customHeight="1" thickBot="1" x14ac:dyDescent="0.3">
      <c r="B28" s="4"/>
      <c r="E28" s="26"/>
      <c r="F28" s="26"/>
      <c r="H28" s="30"/>
      <c r="Y28" s="4"/>
    </row>
    <row r="29" spans="2:25" ht="19.899999999999999" customHeight="1" thickBot="1" x14ac:dyDescent="0.3">
      <c r="B29" s="4"/>
      <c r="E29" s="26"/>
      <c r="F29" s="26"/>
      <c r="G29" s="74" t="s">
        <v>2</v>
      </c>
      <c r="H29" s="74"/>
      <c r="I29" s="74"/>
      <c r="J29" s="68">
        <v>3000000</v>
      </c>
      <c r="L29" s="78" t="s">
        <v>30</v>
      </c>
      <c r="M29" s="79"/>
      <c r="N29" s="80"/>
      <c r="Y29" s="4"/>
    </row>
    <row r="30" spans="2:25" ht="19.899999999999999" customHeight="1" thickBot="1" x14ac:dyDescent="0.3">
      <c r="B30" s="4"/>
      <c r="E30" s="26"/>
      <c r="F30" s="26"/>
      <c r="G30" s="74" t="s">
        <v>3</v>
      </c>
      <c r="H30" s="74"/>
      <c r="I30" s="74"/>
      <c r="J30" s="68">
        <v>2000000</v>
      </c>
      <c r="L30" s="81"/>
      <c r="M30" s="82"/>
      <c r="N30" s="83"/>
      <c r="P30" s="98" t="s">
        <v>20</v>
      </c>
      <c r="Q30" s="169"/>
      <c r="R30" s="169"/>
      <c r="S30" s="169"/>
      <c r="T30" s="99"/>
      <c r="Y30" s="4"/>
    </row>
    <row r="31" spans="2:25" ht="19.899999999999999" customHeight="1" x14ac:dyDescent="0.25">
      <c r="B31" s="4"/>
      <c r="E31" s="26"/>
      <c r="F31" s="26"/>
      <c r="G31" s="74" t="s">
        <v>5</v>
      </c>
      <c r="H31" s="74"/>
      <c r="I31" s="74"/>
      <c r="J31" s="68">
        <f>J29-J30</f>
        <v>1000000</v>
      </c>
      <c r="L31" s="81"/>
      <c r="M31" s="82"/>
      <c r="N31" s="83"/>
      <c r="P31" s="73" t="s">
        <v>34</v>
      </c>
      <c r="Q31" s="73"/>
      <c r="R31" s="73"/>
      <c r="S31" s="73"/>
      <c r="T31" s="73"/>
      <c r="Y31" s="4"/>
    </row>
    <row r="32" spans="2:25" ht="21.75" customHeight="1" x14ac:dyDescent="0.25">
      <c r="B32" s="4"/>
      <c r="E32" s="26"/>
      <c r="F32" s="26"/>
      <c r="G32" s="74" t="s">
        <v>18</v>
      </c>
      <c r="H32" s="74"/>
      <c r="I32" s="74"/>
      <c r="J32" s="69">
        <v>0.04</v>
      </c>
      <c r="L32" s="81"/>
      <c r="M32" s="82"/>
      <c r="N32" s="83"/>
      <c r="P32" s="73"/>
      <c r="Q32" s="73"/>
      <c r="R32" s="73"/>
      <c r="S32" s="73"/>
      <c r="T32" s="73"/>
      <c r="Y32" s="4"/>
    </row>
    <row r="33" spans="2:25" ht="19.899999999999999" customHeight="1" x14ac:dyDescent="0.25">
      <c r="B33" s="4"/>
      <c r="E33" s="26"/>
      <c r="F33" s="26"/>
      <c r="G33" s="74" t="s">
        <v>4</v>
      </c>
      <c r="H33" s="74"/>
      <c r="I33" s="74"/>
      <c r="J33" s="70">
        <v>2</v>
      </c>
      <c r="L33" s="81"/>
      <c r="M33" s="82"/>
      <c r="N33" s="83"/>
      <c r="O33" s="49"/>
      <c r="P33" s="73"/>
      <c r="Q33" s="73"/>
      <c r="R33" s="73"/>
      <c r="S33" s="73"/>
      <c r="T33" s="73"/>
      <c r="Y33" s="4"/>
    </row>
    <row r="34" spans="2:25" ht="13.15" customHeight="1" thickBot="1" x14ac:dyDescent="0.3">
      <c r="B34" s="4"/>
      <c r="L34" s="81"/>
      <c r="M34" s="82"/>
      <c r="N34" s="83"/>
      <c r="P34" s="73"/>
      <c r="Q34" s="73"/>
      <c r="R34" s="73"/>
      <c r="S34" s="73"/>
      <c r="T34" s="73"/>
      <c r="U34" s="49"/>
      <c r="Y34" s="4"/>
    </row>
    <row r="35" spans="2:25" ht="13.15" customHeight="1" x14ac:dyDescent="0.25">
      <c r="B35" s="4"/>
      <c r="G35" s="78" t="s">
        <v>29</v>
      </c>
      <c r="H35" s="79"/>
      <c r="I35" s="79"/>
      <c r="J35" s="80"/>
      <c r="L35" s="81"/>
      <c r="M35" s="82"/>
      <c r="N35" s="83"/>
      <c r="P35" s="73"/>
      <c r="Q35" s="73"/>
      <c r="R35" s="73"/>
      <c r="S35" s="73"/>
      <c r="T35" s="73"/>
      <c r="Y35" s="4"/>
    </row>
    <row r="36" spans="2:25" ht="13.15" customHeight="1" x14ac:dyDescent="0.25">
      <c r="B36" s="4"/>
      <c r="G36" s="81"/>
      <c r="H36" s="82"/>
      <c r="I36" s="82"/>
      <c r="J36" s="83"/>
      <c r="L36" s="81"/>
      <c r="M36" s="82"/>
      <c r="N36" s="83"/>
      <c r="P36" s="73"/>
      <c r="Q36" s="73"/>
      <c r="R36" s="73"/>
      <c r="S36" s="73"/>
      <c r="T36" s="73"/>
      <c r="U36" s="13"/>
      <c r="V36" s="13"/>
      <c r="Y36" s="4"/>
    </row>
    <row r="37" spans="2:25" ht="13.15" customHeight="1" x14ac:dyDescent="0.25">
      <c r="B37" s="4"/>
      <c r="G37" s="81"/>
      <c r="H37" s="82"/>
      <c r="I37" s="82"/>
      <c r="J37" s="83"/>
      <c r="L37" s="81"/>
      <c r="M37" s="82"/>
      <c r="N37" s="83"/>
      <c r="P37" s="73"/>
      <c r="Q37" s="73"/>
      <c r="R37" s="73"/>
      <c r="S37" s="73"/>
      <c r="T37" s="73"/>
      <c r="U37" s="13"/>
      <c r="V37" s="13"/>
      <c r="Y37" s="4"/>
    </row>
    <row r="38" spans="2:25" ht="13.15" customHeight="1" x14ac:dyDescent="0.25">
      <c r="B38" s="4"/>
      <c r="G38" s="81"/>
      <c r="H38" s="82"/>
      <c r="I38" s="82"/>
      <c r="J38" s="83"/>
      <c r="L38" s="81"/>
      <c r="M38" s="82"/>
      <c r="N38" s="83"/>
      <c r="P38" s="73"/>
      <c r="Q38" s="73"/>
      <c r="R38" s="73"/>
      <c r="S38" s="73"/>
      <c r="T38" s="73"/>
      <c r="U38" s="13"/>
      <c r="V38" s="13"/>
      <c r="Y38" s="4"/>
    </row>
    <row r="39" spans="2:25" ht="13.15" customHeight="1" x14ac:dyDescent="0.25">
      <c r="B39" s="4"/>
      <c r="G39" s="81"/>
      <c r="H39" s="82"/>
      <c r="I39" s="82"/>
      <c r="J39" s="83"/>
      <c r="L39" s="81"/>
      <c r="M39" s="82"/>
      <c r="N39" s="83"/>
      <c r="P39" s="73"/>
      <c r="Q39" s="73"/>
      <c r="R39" s="73"/>
      <c r="S39" s="73"/>
      <c r="T39" s="73"/>
      <c r="U39" s="13"/>
      <c r="V39" s="13"/>
      <c r="Y39" s="4"/>
    </row>
    <row r="40" spans="2:25" ht="13.15" customHeight="1" x14ac:dyDescent="0.25">
      <c r="B40" s="4"/>
      <c r="G40" s="81"/>
      <c r="H40" s="82"/>
      <c r="I40" s="82"/>
      <c r="J40" s="83"/>
      <c r="L40" s="81"/>
      <c r="M40" s="82"/>
      <c r="N40" s="83"/>
      <c r="P40" s="73"/>
      <c r="Q40" s="73"/>
      <c r="R40" s="73"/>
      <c r="S40" s="73"/>
      <c r="T40" s="73"/>
      <c r="U40" s="13"/>
      <c r="V40" s="13"/>
      <c r="Y40" s="4"/>
    </row>
    <row r="41" spans="2:25" ht="13.15" customHeight="1" x14ac:dyDescent="0.25">
      <c r="B41" s="4"/>
      <c r="G41" s="81"/>
      <c r="H41" s="82"/>
      <c r="I41" s="82"/>
      <c r="J41" s="83"/>
      <c r="L41" s="81"/>
      <c r="M41" s="82"/>
      <c r="N41" s="83"/>
      <c r="P41" s="73"/>
      <c r="Q41" s="73"/>
      <c r="R41" s="73"/>
      <c r="S41" s="73"/>
      <c r="T41" s="73"/>
      <c r="U41" s="13"/>
      <c r="V41" s="36"/>
      <c r="Y41" s="4"/>
    </row>
    <row r="42" spans="2:25" ht="13.15" customHeight="1" x14ac:dyDescent="0.25">
      <c r="B42" s="4"/>
      <c r="G42" s="81"/>
      <c r="H42" s="82"/>
      <c r="I42" s="82"/>
      <c r="J42" s="83"/>
      <c r="L42" s="81"/>
      <c r="M42" s="82"/>
      <c r="N42" s="83"/>
      <c r="P42" s="73"/>
      <c r="Q42" s="73"/>
      <c r="R42" s="73"/>
      <c r="S42" s="73"/>
      <c r="T42" s="73"/>
      <c r="U42" s="36"/>
      <c r="V42" s="36"/>
      <c r="Y42" s="4"/>
    </row>
    <row r="43" spans="2:25" ht="13.15" customHeight="1" thickBot="1" x14ac:dyDescent="0.3">
      <c r="B43" s="4"/>
      <c r="G43" s="81"/>
      <c r="H43" s="82"/>
      <c r="I43" s="82"/>
      <c r="J43" s="83"/>
      <c r="L43" s="84"/>
      <c r="M43" s="85"/>
      <c r="N43" s="86"/>
      <c r="P43" s="73"/>
      <c r="Q43" s="73"/>
      <c r="R43" s="73"/>
      <c r="S43" s="73"/>
      <c r="T43" s="73"/>
      <c r="U43" s="36"/>
      <c r="V43" s="36"/>
      <c r="Y43" s="4"/>
    </row>
    <row r="44" spans="2:25" ht="13.15" customHeight="1" x14ac:dyDescent="0.25">
      <c r="B44" s="4"/>
      <c r="G44" s="81"/>
      <c r="H44" s="82"/>
      <c r="I44" s="82"/>
      <c r="J44" s="83"/>
      <c r="P44" s="73"/>
      <c r="Q44" s="73"/>
      <c r="R44" s="73"/>
      <c r="S44" s="73"/>
      <c r="T44" s="73"/>
      <c r="U44" s="36"/>
      <c r="V44" s="36"/>
      <c r="Y44" s="4"/>
    </row>
    <row r="45" spans="2:25" ht="18" customHeight="1" x14ac:dyDescent="0.25">
      <c r="B45" s="4"/>
      <c r="G45" s="81"/>
      <c r="H45" s="82"/>
      <c r="I45" s="82"/>
      <c r="J45" s="83"/>
      <c r="P45" s="62"/>
      <c r="Q45" s="62"/>
      <c r="R45" s="62"/>
      <c r="S45" s="62"/>
      <c r="T45" s="62"/>
      <c r="U45" s="36"/>
      <c r="V45" s="36"/>
      <c r="Y45" s="4"/>
    </row>
    <row r="46" spans="2:25" ht="18.75" customHeight="1" thickBot="1" x14ac:dyDescent="0.3">
      <c r="B46" s="4"/>
      <c r="G46" s="84"/>
      <c r="H46" s="85"/>
      <c r="I46" s="85"/>
      <c r="J46" s="86"/>
      <c r="K46" s="33"/>
      <c r="P46" s="62"/>
      <c r="Q46" s="62"/>
      <c r="R46" s="62"/>
      <c r="S46" s="62"/>
      <c r="T46" s="62"/>
      <c r="U46" s="36"/>
      <c r="V46" s="36"/>
      <c r="Y46" s="4"/>
    </row>
    <row r="47" spans="2:25" ht="18.75" customHeight="1" x14ac:dyDescent="0.25">
      <c r="B47" s="4"/>
      <c r="G47" s="47"/>
      <c r="H47" s="47"/>
      <c r="I47" s="47"/>
      <c r="J47" s="47"/>
      <c r="K47" s="33"/>
      <c r="P47" s="63"/>
      <c r="Q47" s="63"/>
      <c r="R47" s="63"/>
      <c r="S47" s="63"/>
      <c r="T47" s="64"/>
      <c r="U47" s="36"/>
      <c r="V47" s="36"/>
      <c r="Y47" s="4"/>
    </row>
    <row r="48" spans="2:25" ht="7.5" customHeight="1" thickBot="1" x14ac:dyDescent="0.3">
      <c r="B48" s="4"/>
      <c r="G48" s="47"/>
      <c r="H48" s="47"/>
      <c r="I48" s="47"/>
      <c r="J48" s="47"/>
      <c r="K48" s="33"/>
      <c r="P48" s="63"/>
      <c r="Q48" s="63"/>
      <c r="R48" s="63"/>
      <c r="S48" s="63"/>
      <c r="T48" s="64"/>
      <c r="U48" s="36"/>
      <c r="V48" s="36"/>
      <c r="Y48" s="4"/>
    </row>
    <row r="49" spans="2:25" ht="19.5" customHeight="1" thickBot="1" x14ac:dyDescent="0.3">
      <c r="B49" s="4"/>
      <c r="G49" s="47"/>
      <c r="K49" s="33"/>
      <c r="L49" s="78" t="s">
        <v>17</v>
      </c>
      <c r="M49" s="79"/>
      <c r="N49" s="80"/>
      <c r="P49" s="63"/>
      <c r="Q49" s="63"/>
      <c r="R49" s="63"/>
      <c r="S49" s="63"/>
      <c r="T49" s="64"/>
      <c r="U49" s="36"/>
      <c r="V49" s="36"/>
      <c r="Y49" s="4"/>
    </row>
    <row r="50" spans="2:25" ht="19.5" customHeight="1" thickBot="1" x14ac:dyDescent="0.3">
      <c r="B50" s="4"/>
      <c r="G50" s="47"/>
      <c r="H50" s="98" t="s">
        <v>6</v>
      </c>
      <c r="I50" s="99"/>
      <c r="J50" s="47"/>
      <c r="K50" s="33"/>
      <c r="L50" s="81"/>
      <c r="M50" s="82"/>
      <c r="N50" s="83"/>
      <c r="O50" s="33"/>
      <c r="P50" s="66"/>
      <c r="Q50" s="73" t="s">
        <v>21</v>
      </c>
      <c r="R50" s="73"/>
      <c r="S50" s="63"/>
      <c r="T50" s="64"/>
      <c r="U50" s="36"/>
      <c r="V50" s="36"/>
      <c r="Y50" s="4"/>
    </row>
    <row r="51" spans="2:25" ht="14.25" customHeight="1" thickBot="1" x14ac:dyDescent="0.3">
      <c r="B51" s="4"/>
      <c r="G51" s="47"/>
      <c r="H51" s="47"/>
      <c r="I51" s="47"/>
      <c r="J51" s="47"/>
      <c r="K51" s="33"/>
      <c r="L51" s="81"/>
      <c r="M51" s="82"/>
      <c r="N51" s="83"/>
      <c r="O51" s="33"/>
      <c r="P51" s="63"/>
      <c r="Q51" s="65"/>
      <c r="R51" s="64"/>
      <c r="S51" s="64"/>
      <c r="T51" s="64"/>
      <c r="U51" s="36"/>
      <c r="V51" s="36"/>
      <c r="Y51" s="4"/>
    </row>
    <row r="52" spans="2:25" ht="19.5" customHeight="1" x14ac:dyDescent="0.2">
      <c r="B52" s="4"/>
      <c r="G52" s="97">
        <v>2019</v>
      </c>
      <c r="H52" s="92"/>
      <c r="I52" s="92">
        <v>2020</v>
      </c>
      <c r="J52" s="93"/>
      <c r="L52" s="81"/>
      <c r="M52" s="82"/>
      <c r="N52" s="83"/>
      <c r="O52" s="33"/>
      <c r="P52" s="63"/>
      <c r="Q52" s="67" t="s">
        <v>22</v>
      </c>
      <c r="R52" s="67" t="s">
        <v>23</v>
      </c>
      <c r="S52" s="64"/>
      <c r="T52" s="64"/>
      <c r="U52" s="36"/>
      <c r="V52" s="36"/>
      <c r="Y52" s="4"/>
    </row>
    <row r="53" spans="2:25" ht="19.5" customHeight="1" thickBot="1" x14ac:dyDescent="0.3">
      <c r="B53" s="4"/>
      <c r="G53" s="96">
        <f>-PMT($J32,$J33,$J31,0,0)</f>
        <v>530196.07843137253</v>
      </c>
      <c r="H53" s="94"/>
      <c r="I53" s="94">
        <f>-PMT($J32,$J33,$J31,0,0)</f>
        <v>530196.07843137253</v>
      </c>
      <c r="J53" s="95"/>
      <c r="L53" s="84"/>
      <c r="M53" s="85"/>
      <c r="N53" s="86"/>
      <c r="O53" s="33"/>
      <c r="P53" s="63"/>
      <c r="Q53" s="39">
        <f>-PMT($J32/12,$J33*12,$J31,0,0)</f>
        <v>43424.922170774051</v>
      </c>
      <c r="R53" s="39">
        <f>-PMT($J32/12,$J33*12,$J31,0,0)</f>
        <v>43424.922170774051</v>
      </c>
      <c r="S53" s="64"/>
      <c r="T53" s="64"/>
      <c r="U53" s="36"/>
      <c r="V53" s="36"/>
      <c r="Y53" s="4"/>
    </row>
    <row r="54" spans="2:25" ht="19.5" customHeight="1" x14ac:dyDescent="0.25">
      <c r="B54" s="4"/>
      <c r="G54" s="47"/>
      <c r="H54" s="47"/>
      <c r="I54" s="47"/>
      <c r="J54" s="47"/>
      <c r="K54" s="33"/>
      <c r="L54" s="48"/>
      <c r="M54" s="48"/>
      <c r="N54" s="48"/>
      <c r="O54" s="48"/>
      <c r="Q54" s="48"/>
      <c r="R54" s="49"/>
      <c r="S54" s="49"/>
      <c r="T54" s="49"/>
      <c r="U54" s="36"/>
      <c r="V54" s="36"/>
      <c r="Y54" s="4"/>
    </row>
    <row r="55" spans="2:25" ht="13.15" customHeight="1" x14ac:dyDescent="0.25">
      <c r="B55" s="4"/>
      <c r="I55" s="9"/>
      <c r="L55" s="45"/>
      <c r="M55" s="45"/>
      <c r="Q55" s="45"/>
      <c r="R55" s="9"/>
      <c r="S55" s="9"/>
      <c r="T55" s="9"/>
      <c r="U55" s="13"/>
      <c r="V55" s="13"/>
      <c r="Y55" s="4"/>
    </row>
    <row r="56" spans="2:25" ht="13.15" customHeight="1" x14ac:dyDescent="0.25">
      <c r="B56" s="4"/>
      <c r="I56" s="9"/>
      <c r="R56" s="13"/>
      <c r="S56" s="13"/>
      <c r="U56" s="13"/>
      <c r="V56" s="13"/>
      <c r="Y56" s="4"/>
    </row>
    <row r="57" spans="2:25" ht="13.15" customHeight="1" x14ac:dyDescent="0.25">
      <c r="B57" s="4"/>
      <c r="I57" s="32"/>
      <c r="R57" s="5"/>
      <c r="S57" s="5"/>
      <c r="T57" s="5"/>
      <c r="U57" s="5"/>
      <c r="V57" s="5"/>
      <c r="W57" s="5"/>
      <c r="Y57" s="4"/>
    </row>
    <row r="58" spans="2:25" ht="13.15" customHeight="1" thickBot="1" x14ac:dyDescent="0.3">
      <c r="B58" s="4"/>
      <c r="I58" s="32"/>
      <c r="J58" s="32"/>
      <c r="K58" s="32"/>
      <c r="L58" s="32"/>
      <c r="M58" s="32"/>
      <c r="N58" s="32"/>
      <c r="O58" s="5"/>
      <c r="P58" s="5"/>
      <c r="Q58" s="5"/>
      <c r="R58" s="5"/>
      <c r="S58" s="5"/>
      <c r="T58" s="5"/>
      <c r="U58" s="5"/>
      <c r="V58" s="5"/>
      <c r="W58" s="5"/>
      <c r="Y58" s="4"/>
    </row>
    <row r="59" spans="2:25" ht="19.899999999999999" customHeight="1" thickBot="1" x14ac:dyDescent="0.3">
      <c r="B59" s="4"/>
      <c r="G59" s="88" t="s">
        <v>19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0"/>
      <c r="U59" s="5"/>
      <c r="V59" s="5"/>
      <c r="W59" s="5"/>
      <c r="Y59" s="4"/>
    </row>
    <row r="60" spans="2:25" ht="13.15" customHeight="1" x14ac:dyDescent="0.25">
      <c r="B60" s="4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5"/>
      <c r="P60" s="5"/>
      <c r="Q60" s="5"/>
      <c r="R60" s="5"/>
      <c r="S60" s="5"/>
      <c r="T60" s="5"/>
      <c r="U60" s="5"/>
      <c r="V60" s="5"/>
      <c r="W60" s="5"/>
      <c r="Y60" s="4"/>
    </row>
    <row r="61" spans="2:25" ht="13.15" customHeight="1" x14ac:dyDescent="0.25">
      <c r="B61" s="4"/>
      <c r="E61" s="32"/>
      <c r="F61" s="32"/>
      <c r="G61" s="32"/>
      <c r="H61" s="32"/>
      <c r="I61" s="32"/>
      <c r="R61" s="5"/>
      <c r="S61" s="5"/>
      <c r="T61" s="5"/>
      <c r="U61" s="5"/>
      <c r="V61" s="5"/>
      <c r="W61" s="5"/>
      <c r="Y61" s="4"/>
    </row>
    <row r="62" spans="2:25" ht="15" customHeight="1" x14ac:dyDescent="0.25">
      <c r="B62" s="4"/>
      <c r="E62" s="27"/>
      <c r="F62" s="27"/>
      <c r="G62" s="27"/>
      <c r="H62" s="27"/>
      <c r="I62" s="27"/>
      <c r="R62" s="27"/>
      <c r="S62" s="27"/>
      <c r="T62" s="22"/>
      <c r="U62" s="32"/>
      <c r="V62" s="32"/>
      <c r="W62" s="22"/>
      <c r="Y62" s="4"/>
    </row>
    <row r="63" spans="2:25" ht="15" x14ac:dyDescent="0.25">
      <c r="B63" s="4"/>
      <c r="E63" s="5"/>
      <c r="F63" s="5"/>
      <c r="G63" s="5"/>
      <c r="H63" s="24"/>
      <c r="I63" s="24"/>
      <c r="R63" s="32"/>
      <c r="S63" s="32"/>
      <c r="T63" s="32"/>
      <c r="U63" s="32"/>
      <c r="V63" s="32"/>
      <c r="W63" s="22"/>
      <c r="Y63" s="4"/>
    </row>
    <row r="64" spans="2:25" ht="15.75" thickBot="1" x14ac:dyDescent="0.25">
      <c r="B64" s="4"/>
      <c r="E64" s="5"/>
      <c r="F64" s="5"/>
      <c r="G64" s="41"/>
      <c r="H64" s="91"/>
      <c r="I64" s="91"/>
      <c r="J64" s="50">
        <v>2018</v>
      </c>
      <c r="K64" s="46">
        <v>2019</v>
      </c>
      <c r="L64" s="50">
        <v>2020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22"/>
      <c r="Y64" s="4"/>
    </row>
    <row r="65" spans="2:25" ht="42" customHeight="1" x14ac:dyDescent="0.25">
      <c r="B65" s="4"/>
      <c r="E65" s="5"/>
      <c r="F65" s="5"/>
      <c r="G65" s="87" t="s">
        <v>7</v>
      </c>
      <c r="H65" s="87"/>
      <c r="I65" s="87"/>
      <c r="J65" s="61">
        <f>-J30</f>
        <v>-2000000</v>
      </c>
      <c r="K65" s="61"/>
      <c r="L65" s="61"/>
      <c r="M65" s="32"/>
      <c r="N65" s="44" t="s">
        <v>15</v>
      </c>
      <c r="O65" s="43">
        <v>7.0000000000000007E-2</v>
      </c>
      <c r="P65" s="32"/>
      <c r="Q65" s="32"/>
      <c r="R65" s="32"/>
      <c r="S65" s="32"/>
      <c r="T65" s="32"/>
      <c r="U65" s="32"/>
      <c r="V65" s="32"/>
      <c r="W65" s="22"/>
      <c r="Y65" s="4"/>
    </row>
    <row r="66" spans="2:25" s="55" customFormat="1" ht="42" customHeight="1" thickBot="1" x14ac:dyDescent="0.3">
      <c r="B66" s="54"/>
      <c r="E66" s="56"/>
      <c r="F66" s="56"/>
      <c r="G66" s="126" t="s">
        <v>8</v>
      </c>
      <c r="H66" s="126"/>
      <c r="I66" s="126"/>
      <c r="J66" s="61"/>
      <c r="K66" s="61">
        <f>K22</f>
        <v>1500000</v>
      </c>
      <c r="L66" s="61">
        <f>O22</f>
        <v>1950000</v>
      </c>
      <c r="M66" s="57"/>
      <c r="N66" s="58" t="s">
        <v>11</v>
      </c>
      <c r="O66" s="53">
        <f>NPV(O65,J68:L68)</f>
        <v>136888.35220237885</v>
      </c>
      <c r="P66" s="57"/>
      <c r="Q66" s="57"/>
      <c r="R66" s="57"/>
      <c r="S66" s="57"/>
      <c r="T66" s="57"/>
      <c r="U66" s="57"/>
      <c r="V66" s="57"/>
      <c r="W66" s="57"/>
      <c r="Y66" s="54"/>
    </row>
    <row r="67" spans="2:25" ht="42" customHeight="1" thickBot="1" x14ac:dyDescent="0.3">
      <c r="B67" s="4"/>
      <c r="E67" s="5"/>
      <c r="F67" s="5"/>
      <c r="G67" s="87" t="s">
        <v>9</v>
      </c>
      <c r="H67" s="87"/>
      <c r="I67" s="87"/>
      <c r="J67" s="61"/>
      <c r="K67" s="61">
        <f>PMT($J32,$J33,$J31,0,0)</f>
        <v>-530196.07843137253</v>
      </c>
      <c r="L67" s="61">
        <f>PMT($J32,$J33,$J31,0,0)</f>
        <v>-530196.07843137253</v>
      </c>
      <c r="M67" s="32"/>
      <c r="P67" s="32"/>
      <c r="Q67" s="32"/>
      <c r="R67" s="32"/>
      <c r="S67" s="32"/>
      <c r="T67" s="32"/>
      <c r="U67" s="32"/>
      <c r="V67" s="32"/>
      <c r="W67" s="27"/>
      <c r="X67" s="27"/>
      <c r="Y67" s="4"/>
    </row>
    <row r="68" spans="2:25" ht="42" customHeight="1" x14ac:dyDescent="0.25">
      <c r="B68" s="4"/>
      <c r="E68" s="13"/>
      <c r="F68" s="13"/>
      <c r="G68" s="87" t="s">
        <v>10</v>
      </c>
      <c r="H68" s="87"/>
      <c r="I68" s="87"/>
      <c r="J68" s="61">
        <f>SUM(J65:J67)</f>
        <v>-2000000</v>
      </c>
      <c r="K68" s="61">
        <f>SUM(K65:K67)</f>
        <v>969803.92156862747</v>
      </c>
      <c r="L68" s="61">
        <f>SUM(L65:L67)</f>
        <v>1419803.9215686275</v>
      </c>
      <c r="M68" s="32"/>
      <c r="N68" s="78" t="s">
        <v>27</v>
      </c>
      <c r="O68" s="80"/>
      <c r="P68" s="32"/>
      <c r="Q68" s="32"/>
      <c r="R68" s="32"/>
      <c r="S68" s="32"/>
      <c r="T68" s="32"/>
      <c r="U68" s="32"/>
      <c r="V68" s="32"/>
      <c r="W68" s="22"/>
      <c r="Y68" s="4"/>
    </row>
    <row r="69" spans="2:25" ht="18.75" customHeight="1" thickBot="1" x14ac:dyDescent="0.3">
      <c r="B69" s="4"/>
      <c r="E69" s="5"/>
      <c r="F69" s="5"/>
      <c r="G69" s="5"/>
      <c r="H69" s="24"/>
      <c r="I69" s="24"/>
      <c r="J69" s="24"/>
      <c r="K69" s="24"/>
      <c r="L69" s="32"/>
      <c r="M69" s="32"/>
      <c r="N69" s="81"/>
      <c r="O69" s="83"/>
      <c r="P69" s="32"/>
      <c r="Q69" s="32"/>
      <c r="R69" s="32"/>
      <c r="S69" s="32"/>
      <c r="T69" s="32"/>
      <c r="U69" s="32"/>
      <c r="V69" s="32"/>
      <c r="W69" s="22"/>
      <c r="Y69" s="4"/>
    </row>
    <row r="70" spans="2:25" ht="16.5" customHeight="1" thickBot="1" x14ac:dyDescent="0.3">
      <c r="B70" s="4"/>
      <c r="E70" s="38"/>
      <c r="F70" s="38"/>
      <c r="G70" s="101" t="s">
        <v>35</v>
      </c>
      <c r="H70" s="102"/>
      <c r="I70" s="102"/>
      <c r="J70" s="102"/>
      <c r="K70" s="102"/>
      <c r="L70" s="103"/>
      <c r="M70" s="32"/>
      <c r="N70" s="84"/>
      <c r="O70" s="86"/>
      <c r="P70" s="32"/>
      <c r="Q70" s="32"/>
      <c r="R70" s="32"/>
      <c r="S70" s="32"/>
      <c r="T70" s="32"/>
      <c r="U70" s="32"/>
      <c r="V70" s="32"/>
      <c r="W70" s="22"/>
      <c r="Y70" s="4"/>
    </row>
    <row r="71" spans="2:25" ht="15" customHeight="1" thickBot="1" x14ac:dyDescent="0.3">
      <c r="B71" s="4"/>
      <c r="E71" s="5"/>
      <c r="F71" s="5"/>
      <c r="G71" s="104"/>
      <c r="H71" s="105"/>
      <c r="I71" s="105"/>
      <c r="J71" s="105"/>
      <c r="K71" s="105"/>
      <c r="L71" s="106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22"/>
      <c r="Y71" s="4"/>
    </row>
    <row r="72" spans="2:25" ht="23.25" customHeight="1" x14ac:dyDescent="0.25">
      <c r="B72" s="4"/>
      <c r="E72" s="38"/>
      <c r="F72" s="38"/>
      <c r="G72" s="104"/>
      <c r="H72" s="105"/>
      <c r="I72" s="105"/>
      <c r="J72" s="105"/>
      <c r="K72" s="105"/>
      <c r="L72" s="106"/>
      <c r="M72" s="32"/>
      <c r="N72" s="101" t="s">
        <v>28</v>
      </c>
      <c r="O72" s="110"/>
      <c r="P72" s="110"/>
      <c r="Q72" s="111"/>
      <c r="R72" s="32"/>
      <c r="S72" s="32"/>
      <c r="T72" s="32"/>
      <c r="U72" s="32"/>
      <c r="V72" s="32"/>
      <c r="W72" s="22"/>
      <c r="Y72" s="4"/>
    </row>
    <row r="73" spans="2:25" ht="23.25" customHeight="1" x14ac:dyDescent="0.25">
      <c r="B73" s="4"/>
      <c r="E73" s="5"/>
      <c r="F73" s="5"/>
      <c r="G73" s="104"/>
      <c r="H73" s="105"/>
      <c r="I73" s="105"/>
      <c r="J73" s="105"/>
      <c r="K73" s="105"/>
      <c r="L73" s="106"/>
      <c r="N73" s="112"/>
      <c r="O73" s="113"/>
      <c r="P73" s="113"/>
      <c r="Q73" s="114"/>
      <c r="R73" s="32"/>
      <c r="S73" s="32"/>
      <c r="T73" s="32"/>
      <c r="U73" s="32"/>
      <c r="V73" s="32"/>
      <c r="W73" s="22"/>
      <c r="Y73" s="4"/>
    </row>
    <row r="74" spans="2:25" ht="33.75" customHeight="1" x14ac:dyDescent="0.25">
      <c r="B74" s="4"/>
      <c r="E74" s="5"/>
      <c r="F74" s="5"/>
      <c r="G74" s="104"/>
      <c r="H74" s="105"/>
      <c r="I74" s="105"/>
      <c r="J74" s="105"/>
      <c r="K74" s="105"/>
      <c r="L74" s="106"/>
      <c r="N74" s="112"/>
      <c r="O74" s="113"/>
      <c r="P74" s="113"/>
      <c r="Q74" s="114"/>
      <c r="R74" s="32"/>
      <c r="S74" s="32"/>
      <c r="T74" s="32"/>
      <c r="U74" s="32"/>
      <c r="V74" s="32"/>
      <c r="W74" s="22"/>
      <c r="Y74" s="4"/>
    </row>
    <row r="75" spans="2:25" ht="13.15" customHeight="1" x14ac:dyDescent="0.25">
      <c r="B75" s="4"/>
      <c r="E75" s="32"/>
      <c r="F75" s="32"/>
      <c r="G75" s="104"/>
      <c r="H75" s="105"/>
      <c r="I75" s="105"/>
      <c r="J75" s="105"/>
      <c r="K75" s="105"/>
      <c r="L75" s="106"/>
      <c r="M75" s="32"/>
      <c r="N75" s="112"/>
      <c r="O75" s="113"/>
      <c r="P75" s="113"/>
      <c r="Q75" s="114"/>
      <c r="R75" s="32"/>
      <c r="S75" s="32"/>
      <c r="T75" s="32"/>
      <c r="U75" s="32"/>
      <c r="V75" s="32"/>
      <c r="W75" s="22"/>
      <c r="Y75" s="4"/>
    </row>
    <row r="76" spans="2:25" ht="13.15" customHeight="1" x14ac:dyDescent="0.25">
      <c r="B76" s="4"/>
      <c r="E76" s="32"/>
      <c r="F76" s="32"/>
      <c r="G76" s="104"/>
      <c r="H76" s="105"/>
      <c r="I76" s="105"/>
      <c r="J76" s="105"/>
      <c r="K76" s="105"/>
      <c r="L76" s="106"/>
      <c r="M76" s="32"/>
      <c r="N76" s="112"/>
      <c r="O76" s="113"/>
      <c r="P76" s="113"/>
      <c r="Q76" s="114"/>
      <c r="R76" s="22"/>
      <c r="S76" s="22"/>
      <c r="T76" s="22"/>
      <c r="U76" s="22"/>
      <c r="V76" s="32"/>
      <c r="W76" s="22"/>
      <c r="Y76" s="4"/>
    </row>
    <row r="77" spans="2:25" ht="13.15" customHeight="1" x14ac:dyDescent="0.25">
      <c r="B77" s="4"/>
      <c r="E77" s="32"/>
      <c r="F77" s="32"/>
      <c r="G77" s="104"/>
      <c r="H77" s="105"/>
      <c r="I77" s="105"/>
      <c r="J77" s="105"/>
      <c r="K77" s="105"/>
      <c r="L77" s="106"/>
      <c r="M77" s="32"/>
      <c r="N77" s="112"/>
      <c r="O77" s="113"/>
      <c r="P77" s="113"/>
      <c r="Q77" s="114"/>
      <c r="R77" s="22"/>
      <c r="S77" s="22"/>
      <c r="T77" s="22"/>
      <c r="U77" s="22"/>
      <c r="V77" s="32"/>
      <c r="W77" s="22"/>
      <c r="Y77" s="4"/>
    </row>
    <row r="78" spans="2:25" ht="13.15" customHeight="1" thickBot="1" x14ac:dyDescent="0.3">
      <c r="B78" s="4"/>
      <c r="E78" s="32"/>
      <c r="F78" s="32"/>
      <c r="G78" s="107"/>
      <c r="H78" s="108"/>
      <c r="I78" s="108"/>
      <c r="J78" s="108"/>
      <c r="K78" s="108"/>
      <c r="L78" s="109"/>
      <c r="M78" s="32"/>
      <c r="N78" s="115"/>
      <c r="O78" s="116"/>
      <c r="P78" s="116"/>
      <c r="Q78" s="117"/>
      <c r="R78" s="22"/>
      <c r="S78" s="22"/>
      <c r="T78" s="22"/>
      <c r="U78" s="22"/>
      <c r="V78" s="32"/>
      <c r="W78" s="22"/>
      <c r="Y78" s="4"/>
    </row>
    <row r="79" spans="2:25" ht="13.15" customHeight="1" x14ac:dyDescent="0.25">
      <c r="B79" s="4"/>
      <c r="E79" s="32"/>
      <c r="F79" s="32"/>
      <c r="G79" s="51"/>
      <c r="H79" s="51"/>
      <c r="I79" s="51"/>
      <c r="J79" s="51"/>
      <c r="K79" s="51"/>
      <c r="L79" s="51"/>
      <c r="M79" s="32"/>
      <c r="N79" s="23"/>
      <c r="O79" s="32"/>
      <c r="P79" s="32"/>
      <c r="Q79" s="32"/>
      <c r="R79" s="32"/>
      <c r="S79" s="32"/>
      <c r="T79" s="32"/>
      <c r="U79" s="32"/>
      <c r="V79" s="32"/>
      <c r="W79" s="32"/>
      <c r="Y79" s="4"/>
    </row>
    <row r="80" spans="2:25" ht="13.15" customHeight="1" x14ac:dyDescent="0.25">
      <c r="B80" s="4"/>
      <c r="E80" s="32"/>
      <c r="F80" s="32"/>
      <c r="G80" s="29"/>
      <c r="H80" s="52"/>
      <c r="I80" s="52"/>
      <c r="J80" s="52"/>
      <c r="K80" s="52"/>
      <c r="L80" s="52"/>
      <c r="M80" s="32"/>
      <c r="N80" s="23"/>
      <c r="O80" s="32"/>
      <c r="P80" s="32"/>
      <c r="Q80" s="32"/>
      <c r="R80" s="22"/>
      <c r="S80" s="22"/>
      <c r="T80" s="22"/>
      <c r="U80" s="22"/>
      <c r="V80" s="32"/>
      <c r="W80" s="22"/>
      <c r="Y80" s="4"/>
    </row>
    <row r="81" spans="2:25" ht="13.15" customHeight="1" x14ac:dyDescent="0.25">
      <c r="B81" s="4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9"/>
      <c r="S81" s="22"/>
      <c r="T81" s="22"/>
      <c r="U81" s="22"/>
      <c r="V81" s="32"/>
      <c r="W81" s="22"/>
      <c r="Y81" s="4"/>
    </row>
    <row r="82" spans="2:25" ht="13.15" customHeight="1" x14ac:dyDescent="0.25">
      <c r="B82" s="4"/>
      <c r="E82" s="9"/>
      <c r="F82" s="9"/>
      <c r="G82" s="9"/>
      <c r="H82" s="9"/>
      <c r="I82" s="9"/>
      <c r="J82" s="9"/>
      <c r="K82" s="9"/>
      <c r="L82" s="9"/>
      <c r="M82" s="9"/>
      <c r="N82" s="10"/>
      <c r="O82" s="9"/>
      <c r="P82" s="9"/>
      <c r="Q82" s="9"/>
      <c r="R82" s="9"/>
      <c r="S82" s="9"/>
      <c r="T82" s="9"/>
      <c r="U82" s="9"/>
      <c r="V82" s="9"/>
      <c r="W82" s="9"/>
      <c r="Y82" s="4"/>
    </row>
    <row r="83" spans="2:25" ht="13.15" customHeight="1" thickBot="1" x14ac:dyDescent="0.3">
      <c r="B83" s="4"/>
      <c r="E83" s="9"/>
      <c r="F83" s="9"/>
      <c r="G83" s="9"/>
      <c r="H83" s="9"/>
      <c r="I83" s="9"/>
      <c r="J83" s="9"/>
      <c r="K83" s="9"/>
      <c r="L83" s="9"/>
      <c r="M83" s="9"/>
      <c r="N83" s="10"/>
      <c r="O83" s="9"/>
      <c r="P83" s="9"/>
      <c r="Q83" s="9"/>
      <c r="R83" s="9"/>
      <c r="S83" s="9"/>
      <c r="T83" s="9"/>
      <c r="U83" s="9"/>
      <c r="V83" s="9"/>
      <c r="W83" s="9"/>
      <c r="Y83" s="4"/>
    </row>
    <row r="84" spans="2:25" ht="25.15" customHeight="1" x14ac:dyDescent="0.25">
      <c r="B84" s="4"/>
      <c r="E84" s="9"/>
      <c r="F84" s="9"/>
      <c r="G84" s="120" t="s">
        <v>33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2"/>
      <c r="U84" s="9"/>
      <c r="V84" s="9"/>
      <c r="W84" s="9"/>
      <c r="Y84" s="4"/>
    </row>
    <row r="85" spans="2:25" ht="13.15" customHeight="1" thickBot="1" x14ac:dyDescent="0.25">
      <c r="B85" s="4"/>
      <c r="G85" s="123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5"/>
      <c r="U85" s="17"/>
      <c r="V85" s="17"/>
      <c r="W85" s="9"/>
      <c r="Y85" s="4"/>
    </row>
    <row r="86" spans="2:25" ht="12.75" customHeight="1" thickBot="1" x14ac:dyDescent="0.3">
      <c r="B86" s="4"/>
      <c r="J86" s="9"/>
      <c r="K86" s="9"/>
      <c r="L86" s="9"/>
      <c r="M86" s="9"/>
      <c r="N86" s="9"/>
      <c r="O86" s="9"/>
      <c r="P86" s="9"/>
      <c r="Q86" s="9"/>
      <c r="W86" s="9"/>
      <c r="Y86" s="4"/>
    </row>
    <row r="87" spans="2:25" ht="25.15" customHeight="1" thickBot="1" x14ac:dyDescent="0.3">
      <c r="B87" s="4"/>
      <c r="G87" s="75" t="s">
        <v>13</v>
      </c>
      <c r="H87" s="76"/>
      <c r="I87" s="77"/>
      <c r="J87" s="9"/>
      <c r="L87" s="75" t="s">
        <v>14</v>
      </c>
      <c r="M87" s="76"/>
      <c r="N87" s="77"/>
      <c r="Q87" s="78" t="s">
        <v>32</v>
      </c>
      <c r="R87" s="79"/>
      <c r="S87" s="79"/>
      <c r="T87" s="80"/>
      <c r="W87" s="9"/>
      <c r="Y87" s="4"/>
    </row>
    <row r="88" spans="2:25" ht="14.25" customHeight="1" thickBot="1" x14ac:dyDescent="0.3">
      <c r="B88" s="4"/>
      <c r="J88" s="9"/>
      <c r="N88" s="9"/>
      <c r="O88" s="34"/>
      <c r="P88" s="36"/>
      <c r="Q88" s="81"/>
      <c r="R88" s="82"/>
      <c r="S88" s="82"/>
      <c r="T88" s="83"/>
      <c r="W88" s="9"/>
      <c r="Y88" s="4"/>
    </row>
    <row r="89" spans="2:25" ht="34.9" customHeight="1" x14ac:dyDescent="0.25">
      <c r="B89" s="4"/>
      <c r="G89" s="44" t="s">
        <v>10</v>
      </c>
      <c r="H89" s="71">
        <f>J68</f>
        <v>-2000000</v>
      </c>
      <c r="I89" s="71">
        <f>K68</f>
        <v>969803.92156862747</v>
      </c>
      <c r="J89" s="72">
        <f>L68</f>
        <v>1419803.9215686275</v>
      </c>
      <c r="L89" s="44" t="s">
        <v>10</v>
      </c>
      <c r="M89" s="71">
        <f>J68</f>
        <v>-2000000</v>
      </c>
      <c r="N89" s="71">
        <f>K68</f>
        <v>969803.92156862747</v>
      </c>
      <c r="O89" s="72">
        <f>L68</f>
        <v>1419803.9215686275</v>
      </c>
      <c r="P89" s="36"/>
      <c r="Q89" s="81"/>
      <c r="R89" s="82"/>
      <c r="S89" s="82"/>
      <c r="T89" s="83"/>
      <c r="W89" s="9"/>
      <c r="Y89" s="4"/>
    </row>
    <row r="90" spans="2:25" ht="34.9" customHeight="1" thickBot="1" x14ac:dyDescent="0.3">
      <c r="B90" s="4"/>
      <c r="E90" s="2"/>
      <c r="F90" s="2"/>
      <c r="G90" s="60" t="s">
        <v>12</v>
      </c>
      <c r="H90" s="118">
        <f>IRR(H89:J89)</f>
        <v>0.11919748804270447</v>
      </c>
      <c r="I90" s="118"/>
      <c r="J90" s="119"/>
      <c r="L90" s="59" t="s">
        <v>11</v>
      </c>
      <c r="M90" s="136">
        <f>NPV(M91,M89,N89,O89)</f>
        <v>-2.8999878995535812E-7</v>
      </c>
      <c r="N90" s="136"/>
      <c r="O90" s="137"/>
      <c r="P90" s="36"/>
      <c r="Q90" s="81"/>
      <c r="R90" s="82"/>
      <c r="S90" s="82"/>
      <c r="T90" s="83"/>
      <c r="W90" s="9"/>
      <c r="Y90" s="4"/>
    </row>
    <row r="91" spans="2:25" ht="34.9" customHeight="1" thickBot="1" x14ac:dyDescent="0.3">
      <c r="B91" s="4"/>
      <c r="E91" s="2"/>
      <c r="F91" s="2"/>
      <c r="G91" s="42"/>
      <c r="H91" s="42"/>
      <c r="I91" s="42"/>
      <c r="J91" s="42"/>
      <c r="L91" s="60" t="s">
        <v>12</v>
      </c>
      <c r="M91" s="138">
        <v>0.11919748804282042</v>
      </c>
      <c r="N91" s="138"/>
      <c r="O91" s="139"/>
      <c r="P91" s="36"/>
      <c r="Q91" s="81"/>
      <c r="R91" s="82"/>
      <c r="S91" s="82"/>
      <c r="T91" s="83"/>
      <c r="W91" s="9"/>
      <c r="Y91" s="4"/>
    </row>
    <row r="92" spans="2:25" ht="14.25" customHeight="1" x14ac:dyDescent="0.25">
      <c r="B92" s="4"/>
      <c r="E92" s="2"/>
      <c r="F92" s="2"/>
      <c r="G92" s="127" t="s">
        <v>16</v>
      </c>
      <c r="H92" s="128"/>
      <c r="I92" s="128"/>
      <c r="J92" s="129"/>
      <c r="K92" s="40"/>
      <c r="L92" s="40"/>
      <c r="M92" s="40"/>
      <c r="N92" s="40"/>
      <c r="O92" s="40"/>
      <c r="P92" s="36"/>
      <c r="Q92" s="81"/>
      <c r="R92" s="82"/>
      <c r="S92" s="82"/>
      <c r="T92" s="83"/>
      <c r="W92" s="9"/>
      <c r="Y92" s="4"/>
    </row>
    <row r="93" spans="2:25" ht="14.25" customHeight="1" x14ac:dyDescent="0.25">
      <c r="B93" s="4"/>
      <c r="E93" s="2"/>
      <c r="F93" s="2"/>
      <c r="G93" s="130"/>
      <c r="H93" s="131"/>
      <c r="I93" s="131"/>
      <c r="J93" s="132"/>
      <c r="K93" s="40"/>
      <c r="L93" s="40"/>
      <c r="M93" s="40"/>
      <c r="N93" s="40"/>
      <c r="O93" s="40"/>
      <c r="P93" s="36"/>
      <c r="Q93" s="81"/>
      <c r="R93" s="82"/>
      <c r="S93" s="82"/>
      <c r="T93" s="83"/>
      <c r="W93" s="9"/>
      <c r="Y93" s="4"/>
    </row>
    <row r="94" spans="2:25" ht="14.25" customHeight="1" x14ac:dyDescent="0.25">
      <c r="B94" s="4"/>
      <c r="E94" s="2"/>
      <c r="F94" s="2"/>
      <c r="G94" s="130"/>
      <c r="H94" s="131"/>
      <c r="I94" s="131"/>
      <c r="J94" s="132"/>
      <c r="K94" s="34"/>
      <c r="L94" s="34"/>
      <c r="M94" s="34"/>
      <c r="N94" s="34"/>
      <c r="O94" s="34"/>
      <c r="P94" s="36"/>
      <c r="Q94" s="81"/>
      <c r="R94" s="82"/>
      <c r="S94" s="82"/>
      <c r="T94" s="83"/>
      <c r="W94" s="9"/>
      <c r="Y94" s="4"/>
    </row>
    <row r="95" spans="2:25" ht="14.25" customHeight="1" x14ac:dyDescent="0.25">
      <c r="B95" s="4"/>
      <c r="E95" s="2"/>
      <c r="F95" s="2"/>
      <c r="G95" s="130"/>
      <c r="H95" s="131"/>
      <c r="I95" s="131"/>
      <c r="J95" s="132"/>
      <c r="K95" s="34"/>
      <c r="L95" s="34"/>
      <c r="M95" s="34"/>
      <c r="N95" s="34"/>
      <c r="O95" s="34"/>
      <c r="P95" s="36"/>
      <c r="Q95" s="81"/>
      <c r="R95" s="82"/>
      <c r="S95" s="82"/>
      <c r="T95" s="83"/>
      <c r="W95" s="9"/>
      <c r="Y95" s="4"/>
    </row>
    <row r="96" spans="2:25" ht="14.25" customHeight="1" x14ac:dyDescent="0.25">
      <c r="B96" s="4"/>
      <c r="E96" s="21"/>
      <c r="F96" s="21"/>
      <c r="G96" s="130"/>
      <c r="H96" s="131"/>
      <c r="I96" s="131"/>
      <c r="J96" s="132"/>
      <c r="K96" s="34"/>
      <c r="L96" s="34"/>
      <c r="M96" s="34"/>
      <c r="N96" s="34"/>
      <c r="O96" s="34"/>
      <c r="P96" s="36"/>
      <c r="Q96" s="81"/>
      <c r="R96" s="82"/>
      <c r="S96" s="82"/>
      <c r="T96" s="83"/>
      <c r="W96" s="9"/>
      <c r="Y96" s="4"/>
    </row>
    <row r="97" spans="2:25" ht="14.25" customHeight="1" x14ac:dyDescent="0.25">
      <c r="B97" s="4"/>
      <c r="E97" s="21"/>
      <c r="F97" s="21"/>
      <c r="G97" s="130"/>
      <c r="H97" s="131"/>
      <c r="I97" s="131"/>
      <c r="J97" s="132"/>
      <c r="K97" s="34"/>
      <c r="L97" s="34"/>
      <c r="M97" s="34"/>
      <c r="N97" s="34"/>
      <c r="O97" s="34"/>
      <c r="P97" s="34"/>
      <c r="Q97" s="81"/>
      <c r="R97" s="82"/>
      <c r="S97" s="82"/>
      <c r="T97" s="83"/>
      <c r="W97" s="9"/>
      <c r="Y97" s="4"/>
    </row>
    <row r="98" spans="2:25" ht="14.25" customHeight="1" thickBot="1" x14ac:dyDescent="0.3">
      <c r="B98" s="4"/>
      <c r="G98" s="133"/>
      <c r="H98" s="134"/>
      <c r="I98" s="134"/>
      <c r="J98" s="135"/>
      <c r="K98" s="34"/>
      <c r="L98" s="34"/>
      <c r="M98" s="34"/>
      <c r="N98" s="34"/>
      <c r="O98" s="34"/>
      <c r="P98" s="34"/>
      <c r="Q98" s="81"/>
      <c r="R98" s="82"/>
      <c r="S98" s="82"/>
      <c r="T98" s="83"/>
      <c r="W98" s="9"/>
      <c r="Y98" s="4"/>
    </row>
    <row r="99" spans="2:25" ht="14.25" customHeight="1" x14ac:dyDescent="0.25">
      <c r="B99" s="4"/>
      <c r="G99" s="35"/>
      <c r="H99" s="35"/>
      <c r="I99" s="35"/>
      <c r="J99" s="35"/>
      <c r="K99" s="34"/>
      <c r="L99" s="34"/>
      <c r="M99" s="34"/>
      <c r="N99" s="34"/>
      <c r="O99" s="34"/>
      <c r="P99" s="34"/>
      <c r="Q99" s="81"/>
      <c r="R99" s="82"/>
      <c r="S99" s="82"/>
      <c r="T99" s="83"/>
      <c r="W99" s="9"/>
      <c r="Y99" s="4"/>
    </row>
    <row r="100" spans="2:25" ht="14.25" customHeight="1" x14ac:dyDescent="0.25">
      <c r="B100" s="4"/>
      <c r="E100" s="25"/>
      <c r="F100" s="25"/>
      <c r="G100" s="35"/>
      <c r="H100" s="35"/>
      <c r="I100" s="35"/>
      <c r="J100" s="35"/>
      <c r="K100" s="34"/>
      <c r="L100" s="34"/>
      <c r="M100" s="34"/>
      <c r="N100" s="34"/>
      <c r="O100" s="34"/>
      <c r="P100" s="34"/>
      <c r="Q100" s="81"/>
      <c r="R100" s="82"/>
      <c r="S100" s="82"/>
      <c r="T100" s="83"/>
      <c r="W100" s="9"/>
      <c r="Y100" s="4"/>
    </row>
    <row r="101" spans="2:25" ht="14.25" customHeight="1" thickBot="1" x14ac:dyDescent="0.3">
      <c r="B101" s="4"/>
      <c r="E101" s="25"/>
      <c r="F101" s="25"/>
      <c r="G101" s="35"/>
      <c r="H101" s="35"/>
      <c r="I101" s="35"/>
      <c r="J101" s="35"/>
      <c r="K101" s="34"/>
      <c r="L101" s="34"/>
      <c r="M101" s="34"/>
      <c r="N101" s="34"/>
      <c r="O101" s="34"/>
      <c r="P101" s="34"/>
      <c r="Q101" s="84"/>
      <c r="R101" s="85"/>
      <c r="S101" s="85"/>
      <c r="T101" s="86"/>
      <c r="W101" s="9"/>
      <c r="Y101" s="4"/>
    </row>
    <row r="102" spans="2:25" ht="13.15" customHeight="1" x14ac:dyDescent="0.25">
      <c r="B102" s="4"/>
      <c r="E102" s="25"/>
      <c r="F102" s="25"/>
      <c r="G102" s="35"/>
      <c r="H102" s="35"/>
      <c r="I102" s="35"/>
      <c r="J102" s="35"/>
      <c r="K102" s="34"/>
      <c r="L102" s="34"/>
      <c r="M102" s="34"/>
      <c r="N102" s="34"/>
      <c r="O102" s="34"/>
      <c r="P102" s="34"/>
      <c r="Q102" s="34"/>
      <c r="R102" s="34"/>
      <c r="S102" s="34"/>
      <c r="T102" s="41"/>
      <c r="W102" s="9"/>
      <c r="Y102" s="4"/>
    </row>
    <row r="103" spans="2:25" ht="13.15" customHeight="1" x14ac:dyDescent="0.25">
      <c r="B103" s="4"/>
      <c r="E103" s="32"/>
      <c r="F103" s="32"/>
      <c r="G103" s="35"/>
      <c r="H103" s="35"/>
      <c r="I103" s="35"/>
      <c r="J103" s="35"/>
      <c r="K103" s="32"/>
      <c r="L103" s="32"/>
      <c r="M103" s="28"/>
      <c r="N103" s="28"/>
      <c r="O103" s="28"/>
      <c r="P103" s="28"/>
      <c r="Q103" s="31"/>
      <c r="R103" s="31"/>
      <c r="S103" s="31"/>
      <c r="T103" s="31"/>
      <c r="U103" s="31"/>
      <c r="V103" s="38"/>
      <c r="W103" s="31"/>
      <c r="Y103" s="4"/>
    </row>
    <row r="104" spans="2:25" ht="13.15" customHeight="1" x14ac:dyDescent="0.25">
      <c r="B104" s="4"/>
      <c r="E104" s="32"/>
      <c r="F104" s="32"/>
      <c r="G104" s="35"/>
      <c r="H104" s="35"/>
      <c r="I104" s="35"/>
      <c r="J104" s="35"/>
      <c r="K104" s="32"/>
      <c r="L104" s="32"/>
      <c r="M104" s="28"/>
      <c r="N104" s="28"/>
      <c r="O104" s="28"/>
      <c r="P104" s="28"/>
      <c r="Q104" s="31"/>
      <c r="R104" s="31"/>
      <c r="S104" s="31"/>
      <c r="T104" s="31"/>
      <c r="U104" s="31"/>
      <c r="V104" s="38"/>
      <c r="W104" s="31"/>
      <c r="Y104" s="4"/>
    </row>
    <row r="105" spans="2:25" ht="13.15" customHeight="1" x14ac:dyDescent="0.25">
      <c r="B105" s="4"/>
      <c r="E105" s="32"/>
      <c r="F105" s="32"/>
      <c r="G105" s="35"/>
      <c r="H105" s="35"/>
      <c r="I105" s="35"/>
      <c r="J105" s="35"/>
      <c r="K105" s="32"/>
      <c r="L105" s="32"/>
      <c r="M105" s="28"/>
      <c r="N105" s="28"/>
      <c r="O105" s="28"/>
      <c r="P105" s="28"/>
      <c r="Q105" s="31"/>
      <c r="R105" s="31"/>
      <c r="S105" s="31"/>
      <c r="T105" s="31"/>
      <c r="U105" s="31"/>
      <c r="V105" s="38"/>
      <c r="W105" s="31"/>
      <c r="Y105" s="4"/>
    </row>
    <row r="106" spans="2:25" ht="13.15" customHeight="1" x14ac:dyDescent="0.25">
      <c r="B106" s="4"/>
      <c r="E106" s="32"/>
      <c r="F106" s="32"/>
      <c r="G106" s="35"/>
      <c r="H106" s="35"/>
      <c r="I106" s="35"/>
      <c r="J106" s="35"/>
      <c r="K106" s="34"/>
      <c r="L106" s="34"/>
      <c r="M106" s="34"/>
      <c r="N106" s="34"/>
      <c r="O106" s="34"/>
      <c r="P106" s="34"/>
      <c r="Q106" s="34"/>
      <c r="R106" s="34"/>
      <c r="S106" s="31"/>
      <c r="T106" s="31"/>
      <c r="U106" s="31"/>
      <c r="V106" s="38"/>
      <c r="W106" s="31"/>
      <c r="Y106" s="4"/>
    </row>
    <row r="107" spans="2:25" ht="12.75" customHeight="1" x14ac:dyDescent="0.25">
      <c r="B107" s="4"/>
      <c r="E107" s="32"/>
      <c r="F107" s="32"/>
      <c r="G107" s="35"/>
      <c r="H107" s="35"/>
      <c r="I107" s="35"/>
      <c r="J107" s="35"/>
      <c r="K107" s="34"/>
      <c r="L107" s="34"/>
      <c r="M107" s="34"/>
      <c r="N107" s="34"/>
      <c r="O107" s="34"/>
      <c r="P107" s="34"/>
      <c r="Q107" s="34"/>
      <c r="R107" s="34"/>
      <c r="S107" s="31"/>
      <c r="T107" s="31"/>
      <c r="U107" s="31"/>
      <c r="V107" s="38"/>
      <c r="W107" s="31"/>
      <c r="Y107" s="4"/>
    </row>
    <row r="108" spans="2:25" ht="12.75" customHeight="1" x14ac:dyDescent="0.25">
      <c r="B108" s="4"/>
      <c r="E108" s="32"/>
      <c r="F108" s="32"/>
      <c r="G108" s="35"/>
      <c r="H108" s="35"/>
      <c r="I108" s="35"/>
      <c r="J108" s="35"/>
      <c r="K108" s="34"/>
      <c r="L108" s="34"/>
      <c r="M108" s="34"/>
      <c r="N108" s="34"/>
      <c r="O108" s="34"/>
      <c r="P108" s="34"/>
      <c r="Q108" s="34"/>
      <c r="R108" s="34"/>
      <c r="S108" s="38"/>
      <c r="T108" s="38"/>
      <c r="U108" s="38"/>
      <c r="V108" s="38"/>
      <c r="W108" s="38"/>
      <c r="Y108" s="4"/>
    </row>
    <row r="109" spans="2:25" ht="12.75" customHeight="1" x14ac:dyDescent="0.25">
      <c r="B109" s="4"/>
      <c r="E109" s="32"/>
      <c r="F109" s="32"/>
      <c r="G109" s="35"/>
      <c r="H109" s="35"/>
      <c r="I109" s="35"/>
      <c r="J109" s="35"/>
      <c r="K109" s="34"/>
      <c r="L109" s="34"/>
      <c r="M109" s="34"/>
      <c r="N109" s="34"/>
      <c r="O109" s="34"/>
      <c r="P109" s="34"/>
      <c r="Q109" s="34"/>
      <c r="R109" s="34"/>
      <c r="S109" s="38"/>
      <c r="T109" s="38"/>
      <c r="U109" s="38"/>
      <c r="V109" s="38"/>
      <c r="W109" s="38"/>
      <c r="Y109" s="4"/>
    </row>
    <row r="110" spans="2:25" ht="12.75" customHeight="1" x14ac:dyDescent="0.25">
      <c r="B110" s="4"/>
      <c r="E110" s="32"/>
      <c r="F110" s="32"/>
      <c r="G110" s="35"/>
      <c r="H110" s="35"/>
      <c r="I110" s="35"/>
      <c r="J110" s="35"/>
      <c r="K110" s="34"/>
      <c r="L110" s="34"/>
      <c r="M110" s="34"/>
      <c r="N110" s="34"/>
      <c r="O110" s="34"/>
      <c r="P110" s="34"/>
      <c r="Q110" s="34"/>
      <c r="R110" s="34"/>
      <c r="S110" s="38"/>
      <c r="T110" s="38"/>
      <c r="U110" s="38"/>
      <c r="V110" s="38"/>
      <c r="W110" s="38"/>
      <c r="Y110" s="4"/>
    </row>
    <row r="111" spans="2:25" ht="12.75" customHeight="1" x14ac:dyDescent="0.25">
      <c r="B111" s="4"/>
      <c r="E111" s="32"/>
      <c r="F111" s="32"/>
      <c r="G111" s="35"/>
      <c r="H111" s="35"/>
      <c r="I111" s="35"/>
      <c r="J111" s="35"/>
      <c r="K111" s="34"/>
      <c r="L111" s="34"/>
      <c r="M111" s="34"/>
      <c r="N111" s="34"/>
      <c r="O111" s="34"/>
      <c r="P111" s="34"/>
      <c r="Q111" s="34"/>
      <c r="R111" s="34"/>
      <c r="S111" s="38"/>
      <c r="T111" s="38"/>
      <c r="U111" s="38"/>
      <c r="V111" s="38"/>
      <c r="W111" s="38"/>
      <c r="Y111" s="4"/>
    </row>
    <row r="112" spans="2:25" ht="12.75" customHeight="1" x14ac:dyDescent="0.25">
      <c r="B112" s="4"/>
      <c r="E112" s="32"/>
      <c r="F112" s="32"/>
      <c r="G112" s="35"/>
      <c r="H112" s="35"/>
      <c r="I112" s="35"/>
      <c r="J112" s="35"/>
      <c r="K112" s="34"/>
      <c r="L112" s="34"/>
      <c r="M112" s="34"/>
      <c r="N112" s="34"/>
      <c r="O112" s="34"/>
      <c r="P112" s="34"/>
      <c r="Q112" s="34"/>
      <c r="R112" s="34"/>
      <c r="S112" s="38"/>
      <c r="T112" s="38"/>
      <c r="U112" s="38"/>
      <c r="V112" s="38"/>
      <c r="W112" s="38"/>
      <c r="Y112" s="4"/>
    </row>
    <row r="113" spans="2:25" ht="12.75" customHeight="1" x14ac:dyDescent="0.25">
      <c r="B113" s="4"/>
      <c r="E113" s="32"/>
      <c r="F113" s="32"/>
      <c r="G113" s="35"/>
      <c r="H113" s="35"/>
      <c r="I113" s="35"/>
      <c r="J113" s="35"/>
      <c r="K113" s="34"/>
      <c r="L113" s="34"/>
      <c r="M113" s="34"/>
      <c r="N113" s="34"/>
      <c r="O113" s="34"/>
      <c r="P113" s="34"/>
      <c r="Q113" s="34"/>
      <c r="R113" s="34"/>
      <c r="S113" s="38"/>
      <c r="T113" s="38"/>
      <c r="U113" s="38"/>
      <c r="V113" s="38"/>
      <c r="W113" s="38"/>
      <c r="Y113" s="4"/>
    </row>
    <row r="114" spans="2:25" ht="12.75" customHeight="1" x14ac:dyDescent="0.25">
      <c r="B114" s="4"/>
      <c r="E114" s="32"/>
      <c r="F114" s="32"/>
      <c r="G114" s="35"/>
      <c r="H114" s="35"/>
      <c r="I114" s="35"/>
      <c r="J114" s="35"/>
      <c r="K114" s="34"/>
      <c r="L114" s="34"/>
      <c r="M114" s="34"/>
      <c r="N114" s="34"/>
      <c r="O114" s="34"/>
      <c r="P114" s="34"/>
      <c r="Q114" s="34"/>
      <c r="R114" s="34"/>
      <c r="S114" s="38"/>
      <c r="T114" s="38"/>
      <c r="U114" s="38"/>
      <c r="V114" s="38"/>
      <c r="W114" s="38"/>
      <c r="Y114" s="4"/>
    </row>
    <row r="115" spans="2:25" ht="12.75" customHeight="1" x14ac:dyDescent="0.25">
      <c r="B115" s="4"/>
      <c r="E115" s="32"/>
      <c r="F115" s="32"/>
      <c r="G115" s="35"/>
      <c r="H115" s="35"/>
      <c r="I115" s="35"/>
      <c r="J115" s="35"/>
      <c r="K115" s="34"/>
      <c r="L115" s="34"/>
      <c r="M115" s="34"/>
      <c r="N115" s="34"/>
      <c r="O115" s="34"/>
      <c r="P115" s="34"/>
      <c r="Q115" s="34"/>
      <c r="R115" s="34"/>
      <c r="S115" s="38"/>
      <c r="T115" s="38"/>
      <c r="U115" s="38"/>
      <c r="V115" s="38"/>
      <c r="W115" s="38"/>
      <c r="Y115" s="4"/>
    </row>
    <row r="116" spans="2:25" ht="12.75" customHeight="1" x14ac:dyDescent="0.25">
      <c r="B116" s="4"/>
      <c r="E116" s="32"/>
      <c r="F116" s="32"/>
      <c r="G116" s="35"/>
      <c r="H116" s="35"/>
      <c r="I116" s="35"/>
      <c r="J116" s="35"/>
      <c r="K116" s="34"/>
      <c r="L116" s="34"/>
      <c r="M116" s="34"/>
      <c r="N116" s="34"/>
      <c r="O116" s="34"/>
      <c r="P116" s="34"/>
      <c r="Q116" s="34"/>
      <c r="R116" s="34"/>
      <c r="S116" s="38"/>
      <c r="T116" s="38"/>
      <c r="U116" s="38"/>
      <c r="V116" s="38"/>
      <c r="W116" s="38"/>
      <c r="Y116" s="4"/>
    </row>
    <row r="117" spans="2:25" ht="12.75" customHeight="1" x14ac:dyDescent="0.25">
      <c r="B117" s="4"/>
      <c r="E117" s="32"/>
      <c r="F117" s="32"/>
      <c r="G117" s="35"/>
      <c r="H117" s="35"/>
      <c r="I117" s="35"/>
      <c r="J117" s="35"/>
      <c r="K117" s="34"/>
      <c r="L117" s="34"/>
      <c r="M117" s="34"/>
      <c r="N117" s="34"/>
      <c r="O117" s="34"/>
      <c r="P117" s="34"/>
      <c r="Q117" s="34"/>
      <c r="R117" s="34"/>
      <c r="S117" s="38"/>
      <c r="T117" s="38"/>
      <c r="U117" s="38"/>
      <c r="V117" s="38"/>
      <c r="W117" s="38"/>
      <c r="Y117" s="4"/>
    </row>
    <row r="118" spans="2:25" ht="12.75" customHeight="1" x14ac:dyDescent="0.25">
      <c r="B118" s="4"/>
      <c r="E118" s="32"/>
      <c r="F118" s="32"/>
      <c r="G118" s="35"/>
      <c r="H118" s="35"/>
      <c r="I118" s="35"/>
      <c r="J118" s="35"/>
      <c r="K118" s="34"/>
      <c r="L118" s="34"/>
      <c r="M118" s="34"/>
      <c r="N118" s="34"/>
      <c r="O118" s="34"/>
      <c r="P118" s="34"/>
      <c r="Q118" s="34"/>
      <c r="R118" s="34"/>
      <c r="S118" s="38"/>
      <c r="T118" s="38"/>
      <c r="U118" s="38"/>
      <c r="V118" s="38"/>
      <c r="W118" s="38"/>
      <c r="Y118" s="4"/>
    </row>
    <row r="119" spans="2:25" ht="12.75" customHeight="1" x14ac:dyDescent="0.25">
      <c r="B119" s="4"/>
      <c r="E119" s="32"/>
      <c r="F119" s="32"/>
      <c r="G119" s="35"/>
      <c r="H119" s="35"/>
      <c r="I119" s="35"/>
      <c r="J119" s="35"/>
      <c r="K119" s="34"/>
      <c r="L119" s="34"/>
      <c r="M119" s="34"/>
      <c r="N119" s="34"/>
      <c r="O119" s="140"/>
      <c r="P119" s="140"/>
      <c r="Q119" s="140"/>
      <c r="R119" s="34"/>
      <c r="S119" s="38"/>
      <c r="T119" s="38"/>
      <c r="U119" s="38"/>
      <c r="V119" s="38"/>
      <c r="W119" s="38"/>
      <c r="Y119" s="4"/>
    </row>
    <row r="120" spans="2:25" ht="12.75" customHeight="1" x14ac:dyDescent="0.25">
      <c r="B120" s="4"/>
      <c r="E120" s="32"/>
      <c r="F120" s="32"/>
      <c r="G120" s="35"/>
      <c r="H120" s="35"/>
      <c r="I120" s="35"/>
      <c r="J120" s="35"/>
      <c r="K120" s="34"/>
      <c r="L120" s="34"/>
      <c r="M120" s="34"/>
      <c r="N120" s="34"/>
      <c r="O120" s="140"/>
      <c r="P120" s="140"/>
      <c r="Q120" s="140"/>
      <c r="R120" s="34"/>
      <c r="S120" s="38"/>
      <c r="T120" s="38"/>
      <c r="U120" s="38"/>
      <c r="V120" s="38"/>
      <c r="W120" s="38"/>
      <c r="Y120" s="4"/>
    </row>
    <row r="121" spans="2:25" ht="12.75" customHeight="1" x14ac:dyDescent="0.25">
      <c r="B121" s="4"/>
      <c r="E121" s="32"/>
      <c r="F121" s="32"/>
      <c r="G121" s="35"/>
      <c r="H121" s="35"/>
      <c r="I121" s="35"/>
      <c r="J121" s="35"/>
      <c r="K121" s="34"/>
      <c r="L121" s="34"/>
      <c r="M121" s="34"/>
      <c r="N121" s="34"/>
      <c r="O121" s="140"/>
      <c r="P121" s="140"/>
      <c r="Q121" s="140"/>
      <c r="R121" s="34"/>
      <c r="S121" s="38"/>
      <c r="T121" s="38"/>
      <c r="U121" s="38"/>
      <c r="V121" s="38"/>
      <c r="W121" s="38"/>
      <c r="Y121" s="4"/>
    </row>
    <row r="122" spans="2:25" ht="12.75" customHeight="1" x14ac:dyDescent="0.25">
      <c r="B122" s="4"/>
      <c r="E122" s="32"/>
      <c r="F122" s="32"/>
      <c r="G122" s="35"/>
      <c r="H122" s="35"/>
      <c r="I122" s="35"/>
      <c r="J122" s="35"/>
      <c r="K122" s="34"/>
      <c r="L122" s="34"/>
      <c r="M122" s="34"/>
      <c r="N122" s="34"/>
      <c r="O122" s="140"/>
      <c r="P122" s="140"/>
      <c r="Q122" s="140"/>
      <c r="R122" s="34"/>
      <c r="S122" s="38"/>
      <c r="T122" s="38"/>
      <c r="U122" s="38"/>
      <c r="V122" s="38"/>
      <c r="W122" s="38"/>
      <c r="Y122" s="4"/>
    </row>
    <row r="123" spans="2:25" ht="12.75" customHeight="1" x14ac:dyDescent="0.25">
      <c r="B123" s="4"/>
      <c r="E123" s="32"/>
      <c r="F123" s="32"/>
      <c r="G123" s="35"/>
      <c r="H123" s="35"/>
      <c r="I123" s="35"/>
      <c r="J123" s="35"/>
      <c r="K123" s="34"/>
      <c r="L123" s="34"/>
      <c r="M123" s="34"/>
      <c r="N123" s="34"/>
      <c r="O123" s="140"/>
      <c r="P123" s="140"/>
      <c r="Q123" s="140"/>
      <c r="R123" s="34"/>
      <c r="S123" s="38"/>
      <c r="T123" s="38"/>
      <c r="U123" s="38"/>
      <c r="V123" s="38"/>
      <c r="W123" s="38"/>
      <c r="Y123" s="4"/>
    </row>
    <row r="124" spans="2:25" ht="12.75" customHeight="1" x14ac:dyDescent="0.25">
      <c r="B124" s="4"/>
      <c r="E124" s="32"/>
      <c r="F124" s="32"/>
      <c r="G124" s="35"/>
      <c r="H124" s="35"/>
      <c r="I124" s="35"/>
      <c r="J124" s="35"/>
      <c r="K124" s="34"/>
      <c r="L124" s="34"/>
      <c r="M124" s="34"/>
      <c r="N124" s="34"/>
      <c r="O124" s="140"/>
      <c r="P124" s="140"/>
      <c r="Q124" s="140"/>
      <c r="R124" s="34"/>
      <c r="S124" s="38"/>
      <c r="T124" s="38"/>
      <c r="U124" s="38"/>
      <c r="V124" s="38"/>
      <c r="W124" s="38"/>
      <c r="Y124" s="4"/>
    </row>
    <row r="125" spans="2:25" ht="13.15" customHeight="1" x14ac:dyDescent="0.25">
      <c r="B125" s="4"/>
      <c r="E125" s="32"/>
      <c r="F125" s="32"/>
      <c r="H125" s="37"/>
      <c r="I125" s="37"/>
      <c r="J125" s="37"/>
      <c r="K125" s="34"/>
      <c r="L125" s="34"/>
      <c r="M125" s="34"/>
      <c r="N125" s="34"/>
      <c r="O125" s="140"/>
      <c r="P125" s="140"/>
      <c r="Q125" s="140"/>
      <c r="R125" s="34"/>
      <c r="S125" s="31"/>
      <c r="T125" s="31"/>
      <c r="U125" s="31"/>
      <c r="V125" s="38"/>
      <c r="W125" s="31"/>
      <c r="Y125" s="4"/>
    </row>
    <row r="126" spans="2:25" ht="16.5" customHeight="1" x14ac:dyDescent="0.25">
      <c r="B126" s="4"/>
      <c r="E126" s="32"/>
      <c r="F126" s="32"/>
      <c r="G126" s="37"/>
      <c r="H126" s="37"/>
      <c r="I126" s="37"/>
      <c r="J126" s="37"/>
      <c r="K126" s="32"/>
      <c r="L126" s="32"/>
      <c r="M126" s="28"/>
      <c r="N126" s="28"/>
      <c r="O126" s="140"/>
      <c r="P126" s="140"/>
      <c r="Q126" s="140"/>
      <c r="R126" s="31"/>
      <c r="S126" s="31"/>
      <c r="T126" s="31"/>
      <c r="U126" s="31"/>
      <c r="V126" s="38"/>
      <c r="W126" s="31"/>
      <c r="Y126" s="4"/>
    </row>
    <row r="127" spans="2:25" ht="16.5" customHeight="1" x14ac:dyDescent="0.25">
      <c r="B127" s="4"/>
      <c r="E127" s="32"/>
      <c r="F127" s="32"/>
      <c r="G127" s="37"/>
      <c r="H127" s="37"/>
      <c r="I127" s="37"/>
      <c r="J127" s="37"/>
      <c r="K127" s="32"/>
      <c r="L127" s="32"/>
      <c r="M127" s="28"/>
      <c r="N127" s="28"/>
      <c r="O127" s="28"/>
      <c r="P127" s="28"/>
      <c r="Q127" s="38"/>
      <c r="R127" s="38"/>
      <c r="S127" s="38"/>
      <c r="T127" s="38"/>
      <c r="U127" s="38"/>
      <c r="V127" s="38"/>
      <c r="W127" s="38"/>
      <c r="Y127" s="4"/>
    </row>
    <row r="128" spans="2:25" ht="19.5" customHeight="1" x14ac:dyDescent="0.25">
      <c r="B128" s="4"/>
      <c r="E128" s="32"/>
      <c r="F128" s="32"/>
      <c r="K128" s="32"/>
      <c r="L128" s="32"/>
      <c r="M128" s="32"/>
      <c r="N128" s="32"/>
      <c r="O128" s="28"/>
      <c r="P128" s="28"/>
      <c r="Q128" s="31"/>
      <c r="R128" s="31"/>
      <c r="S128" s="31"/>
      <c r="T128" s="31"/>
      <c r="U128" s="31"/>
      <c r="V128" s="38"/>
      <c r="W128" s="31"/>
      <c r="Y128" s="4"/>
    </row>
    <row r="129" spans="2:25" ht="19.5" customHeight="1" x14ac:dyDescent="0.25">
      <c r="B129" s="4"/>
      <c r="E129" s="32"/>
      <c r="F129" s="32"/>
      <c r="K129" s="32"/>
      <c r="L129" s="32"/>
      <c r="M129" s="32"/>
      <c r="N129" s="32"/>
      <c r="O129" s="28"/>
      <c r="P129" s="28"/>
      <c r="Q129" s="31"/>
      <c r="R129" s="31"/>
      <c r="S129" s="31"/>
      <c r="T129" s="31"/>
      <c r="U129" s="31"/>
      <c r="V129" s="38"/>
      <c r="W129" s="31"/>
      <c r="Y129" s="4"/>
    </row>
    <row r="130" spans="2:25" ht="13.15" customHeight="1" x14ac:dyDescent="0.25">
      <c r="B130" s="4"/>
      <c r="E130" s="32"/>
      <c r="F130" s="32"/>
      <c r="G130" s="35"/>
      <c r="H130" s="35"/>
      <c r="I130" s="35"/>
      <c r="J130" s="35"/>
      <c r="K130" s="32"/>
      <c r="L130" s="32"/>
      <c r="M130" s="32"/>
      <c r="N130" s="32"/>
      <c r="O130" s="32"/>
      <c r="P130" s="32"/>
      <c r="Q130" s="32"/>
      <c r="R130" s="32"/>
      <c r="S130" s="32"/>
      <c r="T130" s="31"/>
      <c r="U130" s="31"/>
      <c r="V130" s="38"/>
      <c r="W130" s="31"/>
      <c r="Y130" s="4"/>
    </row>
    <row r="131" spans="2:25" ht="13.15" customHeight="1" x14ac:dyDescent="0.25">
      <c r="B131" s="4"/>
      <c r="E131" s="32"/>
      <c r="F131" s="32"/>
      <c r="G131" s="100" t="s">
        <v>1</v>
      </c>
      <c r="H131" s="100"/>
      <c r="I131" s="100"/>
      <c r="J131" s="100"/>
      <c r="K131" s="100"/>
      <c r="L131" s="100"/>
      <c r="M131" s="100"/>
      <c r="N131" s="100"/>
      <c r="O131" s="100"/>
      <c r="P131" s="100"/>
      <c r="Q131" s="32"/>
      <c r="R131" s="32"/>
      <c r="S131" s="32"/>
      <c r="T131" s="31"/>
      <c r="U131" s="31"/>
      <c r="V131" s="38"/>
      <c r="W131" s="31"/>
      <c r="Y131" s="4"/>
    </row>
    <row r="132" spans="2:25" ht="13.15" customHeight="1" x14ac:dyDescent="0.25">
      <c r="B132" s="4"/>
      <c r="E132" s="32"/>
      <c r="F132" s="32"/>
      <c r="G132" s="35"/>
      <c r="H132" s="35"/>
      <c r="I132" s="35"/>
      <c r="J132" s="35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1"/>
      <c r="V132" s="38"/>
      <c r="W132" s="31"/>
      <c r="Y132" s="4"/>
    </row>
    <row r="133" spans="2:25" ht="13.15" customHeight="1" x14ac:dyDescent="0.25">
      <c r="B133" s="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P133" s="3"/>
      <c r="Q133" s="3"/>
      <c r="R133" s="3"/>
      <c r="S133" s="3"/>
      <c r="T133" s="3"/>
      <c r="U133" s="3"/>
      <c r="V133" s="3"/>
      <c r="Y133" s="4"/>
    </row>
    <row r="134" spans="2:25" x14ac:dyDescent="0.25">
      <c r="B134" s="6"/>
      <c r="C134" s="6"/>
      <c r="D134" s="6"/>
      <c r="E134" s="6"/>
      <c r="F134" s="6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6"/>
      <c r="V134" s="6"/>
      <c r="W134" s="6"/>
      <c r="X134" s="6"/>
      <c r="Y134" s="6"/>
    </row>
    <row r="135" spans="2:25" ht="12" customHeight="1" x14ac:dyDescent="0.25">
      <c r="B135" s="7"/>
      <c r="Y135" s="7"/>
    </row>
    <row r="136" spans="2:25" ht="13.15" hidden="1" x14ac:dyDescent="0.3">
      <c r="B136" s="7"/>
      <c r="Y136" s="7"/>
    </row>
    <row r="137" spans="2:25" ht="13.15" hidden="1" x14ac:dyDescent="0.3">
      <c r="B137" s="7"/>
      <c r="Y137" s="7"/>
    </row>
    <row r="138" spans="2:25" ht="13.15" hidden="1" x14ac:dyDescent="0.3">
      <c r="B138" s="7"/>
      <c r="Y138" s="7"/>
    </row>
    <row r="139" spans="2:25" ht="13.15" hidden="1" x14ac:dyDescent="0.3">
      <c r="B139" s="7"/>
      <c r="Y139" s="7"/>
    </row>
    <row r="140" spans="2:25" ht="13.15" hidden="1" x14ac:dyDescent="0.3"/>
    <row r="141" spans="2:25" ht="13.15" hidden="1" x14ac:dyDescent="0.3"/>
    <row r="142" spans="2:25" ht="13.15" hidden="1" x14ac:dyDescent="0.3"/>
    <row r="143" spans="2:25" ht="13.15" hidden="1" x14ac:dyDescent="0.3"/>
    <row r="144" spans="2:25" ht="13.15" hidden="1" x14ac:dyDescent="0.3"/>
    <row r="145" ht="13.15" hidden="1" x14ac:dyDescent="0.3"/>
    <row r="146" ht="13.15" hidden="1" x14ac:dyDescent="0.3"/>
    <row r="147" ht="13.15" hidden="1" x14ac:dyDescent="0.3"/>
    <row r="148" ht="13.15" hidden="1" x14ac:dyDescent="0.3"/>
    <row r="149" ht="13.15" hidden="1" x14ac:dyDescent="0.3"/>
    <row r="150" ht="13.15" hidden="1" x14ac:dyDescent="0.3"/>
    <row r="151" ht="13.15" hidden="1" x14ac:dyDescent="0.3"/>
    <row r="152" ht="13.15" hidden="1" x14ac:dyDescent="0.3"/>
    <row r="153" ht="13.15" hidden="1" x14ac:dyDescent="0.3"/>
    <row r="154" ht="13.15" hidden="1" x14ac:dyDescent="0.3"/>
    <row r="155" ht="13.15" hidden="1" x14ac:dyDescent="0.3"/>
    <row r="156" ht="13.15" hidden="1" x14ac:dyDescent="0.3"/>
    <row r="157" ht="13.15" hidden="1" x14ac:dyDescent="0.3"/>
    <row r="158" ht="13.15" hidden="1" x14ac:dyDescent="0.3"/>
    <row r="159" ht="13.15" hidden="1" x14ac:dyDescent="0.3"/>
    <row r="160" ht="13.15" hidden="1" x14ac:dyDescent="0.3"/>
    <row r="161" ht="13.15" hidden="1" x14ac:dyDescent="0.3"/>
    <row r="162" ht="13.15" hidden="1" x14ac:dyDescent="0.3"/>
    <row r="163" ht="13.15" hidden="1" x14ac:dyDescent="0.3"/>
    <row r="164" ht="13.15" hidden="1" x14ac:dyDescent="0.3"/>
    <row r="165" ht="13.15" hidden="1" x14ac:dyDescent="0.3"/>
    <row r="166" ht="13.15" hidden="1" x14ac:dyDescent="0.3"/>
    <row r="167" ht="13.15" hidden="1" x14ac:dyDescent="0.3"/>
    <row r="168" ht="13.15" hidden="1" x14ac:dyDescent="0.3"/>
    <row r="169" ht="13.15" hidden="1" x14ac:dyDescent="0.3"/>
    <row r="170" ht="13.15" hidden="1" x14ac:dyDescent="0.3"/>
    <row r="171" ht="13.15" hidden="1" x14ac:dyDescent="0.3"/>
    <row r="172" ht="13.15" hidden="1" x14ac:dyDescent="0.3"/>
    <row r="173" ht="13.15" hidden="1" x14ac:dyDescent="0.3"/>
    <row r="174" ht="13.15" hidden="1" x14ac:dyDescent="0.3"/>
    <row r="175" ht="13.15" hidden="1" x14ac:dyDescent="0.3"/>
    <row r="176" ht="13.15" hidden="1" x14ac:dyDescent="0.3"/>
    <row r="177" ht="13.15" hidden="1" x14ac:dyDescent="0.3"/>
    <row r="178" ht="13.15" hidden="1" x14ac:dyDescent="0.3"/>
    <row r="179" ht="13.15" hidden="1" x14ac:dyDescent="0.3"/>
    <row r="180" ht="13.15" hidden="1" x14ac:dyDescent="0.3"/>
    <row r="181" ht="13.15" hidden="1" x14ac:dyDescent="0.3"/>
    <row r="182" ht="13.15" hidden="1" x14ac:dyDescent="0.3"/>
    <row r="183" ht="13.15" hidden="1" x14ac:dyDescent="0.3"/>
    <row r="184" ht="13.15" hidden="1" x14ac:dyDescent="0.3"/>
    <row r="185" ht="13.15" hidden="1" x14ac:dyDescent="0.3"/>
    <row r="186" ht="13.15" hidden="1" x14ac:dyDescent="0.3"/>
    <row r="187" ht="13.15" hidden="1" x14ac:dyDescent="0.3"/>
    <row r="188" ht="13.15" hidden="1" x14ac:dyDescent="0.3"/>
    <row r="189" ht="13.15" hidden="1" x14ac:dyDescent="0.3"/>
    <row r="190" ht="13.15" hidden="1" x14ac:dyDescent="0.3"/>
    <row r="191" ht="13.15" hidden="1" x14ac:dyDescent="0.3"/>
    <row r="192" ht="13.15" hidden="1" x14ac:dyDescent="0.3"/>
    <row r="193" ht="13.15" hidden="1" x14ac:dyDescent="0.3"/>
    <row r="194" ht="13.15" hidden="1" x14ac:dyDescent="0.3"/>
    <row r="195" ht="13.15" hidden="1" x14ac:dyDescent="0.3"/>
    <row r="196" ht="13.15" hidden="1" x14ac:dyDescent="0.3"/>
    <row r="197" ht="13.15" hidden="1" x14ac:dyDescent="0.3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</sheetData>
  <mergeCells count="45">
    <mergeCell ref="M90:O90"/>
    <mergeCell ref="M91:O91"/>
    <mergeCell ref="O119:Q126"/>
    <mergeCell ref="G3:T3"/>
    <mergeCell ref="I11:R13"/>
    <mergeCell ref="E5:W7"/>
    <mergeCell ref="I14:R19"/>
    <mergeCell ref="G27:T27"/>
    <mergeCell ref="K21:N21"/>
    <mergeCell ref="O21:R21"/>
    <mergeCell ref="I21:J22"/>
    <mergeCell ref="K22:N22"/>
    <mergeCell ref="O22:R22"/>
    <mergeCell ref="Q87:T101"/>
    <mergeCell ref="L29:N43"/>
    <mergeCell ref="P30:T30"/>
    <mergeCell ref="G131:P131"/>
    <mergeCell ref="G29:I29"/>
    <mergeCell ref="G30:I30"/>
    <mergeCell ref="G31:I31"/>
    <mergeCell ref="G32:I32"/>
    <mergeCell ref="G68:I68"/>
    <mergeCell ref="G35:J46"/>
    <mergeCell ref="G70:L78"/>
    <mergeCell ref="N72:Q78"/>
    <mergeCell ref="H90:J90"/>
    <mergeCell ref="G84:T85"/>
    <mergeCell ref="G66:I66"/>
    <mergeCell ref="G67:I67"/>
    <mergeCell ref="N68:O70"/>
    <mergeCell ref="G87:I87"/>
    <mergeCell ref="G92:J98"/>
    <mergeCell ref="Q50:R50"/>
    <mergeCell ref="P31:T44"/>
    <mergeCell ref="G33:I33"/>
    <mergeCell ref="L87:N87"/>
    <mergeCell ref="L49:N53"/>
    <mergeCell ref="G65:I65"/>
    <mergeCell ref="G59:T59"/>
    <mergeCell ref="H64:I64"/>
    <mergeCell ref="I52:J52"/>
    <mergeCell ref="I53:J53"/>
    <mergeCell ref="G53:H53"/>
    <mergeCell ref="G52:H52"/>
    <mergeCell ref="H50:I50"/>
  </mergeCells>
  <conditionalFormatting sqref="O9:P10">
    <cfRule type="cellIs" dxfId="0" priority="6" operator="equal">
      <formula>0</formula>
    </cfRule>
  </conditionalFormatting>
  <dataValidations disablePrompts="1" count="1">
    <dataValidation type="list" allowBlank="1" showInputMessage="1" showErrorMessage="1" sqref="T74">
      <formula1>$H$26:$H$41</formula1>
    </dataValidation>
  </dataValidation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Excel-tipp</vt:lpstr>
      <vt:lpstr>'Excel-tipp'!Nyomtatási_terület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Peter.Balajti@horvath-partners.com</dc:creator>
  <cp:lastModifiedBy>Domány Vrannai Katalin Dr.</cp:lastModifiedBy>
  <cp:lastPrinted>2015-12-07T14:54:10Z</cp:lastPrinted>
  <dcterms:created xsi:type="dcterms:W3CDTF">2015-01-12T12:56:21Z</dcterms:created>
  <dcterms:modified xsi:type="dcterms:W3CDTF">2017-12-10T09:32:03Z</dcterms:modified>
</cp:coreProperties>
</file>