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orvathandpartners-my.sharepoint.com/personal/lilla_kovacs_horvath-partners_com/Documents/Asztal/Hírlevél/október/"/>
    </mc:Choice>
  </mc:AlternateContent>
  <xr:revisionPtr revIDLastSave="0" documentId="8_{4DF665E5-5C75-485A-BD92-4F8A90F091D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Excel tipp" sheetId="1" r:id="rId1"/>
    <sheet name="Vezérlőpult" sheetId="8" r:id="rId2"/>
    <sheet name="Példák (eredmények)" sheetId="9" r:id="rId3"/>
    <sheet name="Budapest" sheetId="2" r:id="rId4"/>
    <sheet name="Debrecen" sheetId="3" r:id="rId5"/>
    <sheet name="Győr" sheetId="4" r:id="rId6"/>
    <sheet name="Pécs" sheetId="5" r:id="rId7"/>
    <sheet name="Szeged" sheetId="6" r:id="rId8"/>
    <sheet name="Listák" sheetId="7" r:id="rId9"/>
  </sheets>
  <definedNames>
    <definedName name="Elektronika">Listák!$D$6:$D$9</definedName>
    <definedName name="Ertek" localSheetId="3">Budapest!$I$2:$I$100</definedName>
    <definedName name="Ertek" localSheetId="4">Debrecen!$I$2:$I$100</definedName>
    <definedName name="Ertek" localSheetId="5">Győr!$I$2:$I$100</definedName>
    <definedName name="Ertek" localSheetId="6">Pécs!$I$2:$I$100</definedName>
    <definedName name="Ertek" localSheetId="7">Szeged!$I$2:$I$100</definedName>
    <definedName name="Háztartás">Listák!$E$6:$E$9</definedName>
    <definedName name="Irodaszer">Listák!$F$6:$F$9</definedName>
    <definedName name="Kategoria" localSheetId="3">Budapest!$E$2:$E$100</definedName>
    <definedName name="Kategoria" localSheetId="4">Debrecen!$E$2:$E$100</definedName>
    <definedName name="Kategoria" localSheetId="5">Győr!$E$2:$E$100</definedName>
    <definedName name="Kategoria" localSheetId="6">Pécs!$E$2:$E$100</definedName>
    <definedName name="Kategoria" localSheetId="7">Szeged!$E$2:$E$100</definedName>
    <definedName name="Kategoriak">Listák!$B$6:$B$10</definedName>
    <definedName name="Könyv">Listák!$G$6:$G$9</definedName>
    <definedName name="Mennyiseg" localSheetId="3">Budapest!$G$2:$G$100</definedName>
    <definedName name="Mennyiseg" localSheetId="4">Debrecen!$G$2:$G$100</definedName>
    <definedName name="Mennyiseg" localSheetId="5">Győr!$G$2:$G$100</definedName>
    <definedName name="Mennyiseg" localSheetId="6">Pécs!$G$2:$G$100</definedName>
    <definedName name="Mennyiseg" localSheetId="7">Szeged!$G$2:$G$100</definedName>
    <definedName name="Sport">Listák!$H$6:$H$9</definedName>
    <definedName name="Statusz" localSheetId="3">Budapest!$J$2:$J$100</definedName>
    <definedName name="Statusz" localSheetId="4">Debrecen!$J$2:$J$100</definedName>
    <definedName name="Statusz" localSheetId="5">Győr!$J$2:$J$100</definedName>
    <definedName name="Statusz" localSheetId="6">Pécs!$J$2:$J$100</definedName>
    <definedName name="Statusz" localSheetId="7">Szeged!$J$2:$J$100</definedName>
    <definedName name="Varosok">Vezérlőpult!$B$25:$B$29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6" l="1"/>
  <c r="I7" i="6"/>
  <c r="I6" i="6"/>
  <c r="I5" i="6"/>
  <c r="I4" i="6"/>
  <c r="I3" i="6"/>
  <c r="I2" i="6"/>
  <c r="I9" i="5"/>
  <c r="I8" i="5"/>
  <c r="I7" i="5"/>
  <c r="I6" i="5"/>
  <c r="I5" i="5"/>
  <c r="I4" i="5"/>
  <c r="I3" i="5"/>
  <c r="I2" i="5"/>
  <c r="I12" i="4"/>
  <c r="I11" i="4"/>
  <c r="I10" i="4"/>
  <c r="I9" i="4"/>
  <c r="I8" i="4"/>
  <c r="I7" i="4"/>
  <c r="I6" i="4"/>
  <c r="I5" i="4"/>
  <c r="I4" i="4"/>
  <c r="I3" i="4"/>
  <c r="I2" i="4"/>
  <c r="I8" i="3"/>
  <c r="I7" i="3"/>
  <c r="I6" i="3"/>
  <c r="I5" i="3"/>
  <c r="I4" i="3"/>
  <c r="I3" i="3"/>
  <c r="I2" i="3"/>
  <c r="I6" i="2"/>
  <c r="I5" i="2"/>
  <c r="I4" i="2"/>
  <c r="I3" i="2"/>
  <c r="I2" i="2"/>
  <c r="E25" i="8"/>
  <c r="C37" i="8"/>
  <c r="C15" i="8"/>
  <c r="C26" i="8"/>
  <c r="E18" i="9"/>
  <c r="E14" i="9"/>
  <c r="D24" i="9"/>
  <c r="C28" i="8"/>
  <c r="E27" i="8"/>
  <c r="E23" i="9"/>
  <c r="C25" i="8"/>
  <c r="C9" i="8"/>
  <c r="D22" i="9"/>
  <c r="D25" i="8"/>
  <c r="D19" i="8"/>
  <c r="C29" i="8"/>
  <c r="C12" i="8"/>
  <c r="C10" i="8"/>
  <c r="D27" i="8"/>
  <c r="D26" i="8"/>
  <c r="D20" i="9"/>
  <c r="E21" i="9"/>
  <c r="E24" i="9"/>
  <c r="E25" i="9"/>
  <c r="E19" i="9"/>
  <c r="E17" i="9"/>
  <c r="C8" i="8"/>
  <c r="E22" i="9"/>
  <c r="C13" i="8"/>
  <c r="D18" i="9"/>
  <c r="E13" i="9"/>
  <c r="D23" i="9"/>
  <c r="E16" i="9"/>
  <c r="D28" i="8"/>
  <c r="C27" i="8"/>
  <c r="E20" i="9"/>
  <c r="E29" i="8"/>
  <c r="D16" i="9"/>
  <c r="D25" i="9"/>
  <c r="D19" i="9"/>
  <c r="D15" i="9"/>
  <c r="E15" i="9"/>
  <c r="D21" i="9"/>
  <c r="D13" i="9"/>
  <c r="E28" i="8"/>
  <c r="D14" i="9"/>
  <c r="D17" i="9"/>
  <c r="D29" i="8"/>
  <c r="C36" i="8"/>
  <c r="E26" i="8"/>
  <c r="C11" i="8"/>
  <c r="C35" i="8"/>
  <c r="C14" i="8"/>
  <c r="C30" i="8" l="1"/>
  <c r="D30" i="8"/>
  <c r="E30" i="8"/>
</calcChain>
</file>

<file path=xl/sharedStrings.xml><?xml version="1.0" encoding="utf-8"?>
<sst xmlns="http://schemas.openxmlformats.org/spreadsheetml/2006/main" count="515" uniqueCount="210">
  <si>
    <t>1. A függvény tulajdonsága</t>
  </si>
  <si>
    <t>Fontos tudni, hogy az INDIREKT úgynevezett illékony (volatile) függvény: a munkafüzet minden változásakor újraszámol, függetlenül attól, hogy az érintett adat változott-e. Mivel a hivatkozás szövegből épül fel, az Excel a képlet beírásakor nem ellenőrzi, hogy a hivatkozott cella vagy munkalap egyáltalán létezik-e.</t>
  </si>
  <si>
    <t>2. A függvény paraméterei</t>
  </si>
  <si>
    <t>Az INDIREKT függvény mindössze két paramétert vár, amelyek közül csak az első kötelező. A függvény szintaxisa a következő:</t>
  </si>
  <si>
    <t>=INDIREKT(hiv_szöveg; [a1])</t>
  </si>
  <si>
    <t>3. Dinamikus hivatkozás építése cellák összefűzésével</t>
  </si>
  <si>
    <t>Az INDIREKT igazi ereje akkor mutatkozik meg, ha a hivatkozást nem beírjuk, hanem az &amp; operátor segítségével, összefűzéssel építjük fel részekből. Így a hivatkozás bármelyik eleme – a munkalap neve, az oszlopbetű vagy a sorszám – egy másik cella tartalmából vagy akár egy számítás eredményéből származhat.</t>
  </si>
  <si>
    <t>Eset</t>
  </si>
  <si>
    <t>Képlet</t>
  </si>
  <si>
    <t>Magyarázat</t>
  </si>
  <si>
    <t>Oszlop fix, sor változó</t>
  </si>
  <si>
    <t>=INDIREKT("I"&amp;B1)</t>
  </si>
  <si>
    <t>Ha a B1 cellába 25-öt írunk, a képlet az I25 cellára mutat. A sorszám így bármilyen számítás eredménye lehet.</t>
  </si>
  <si>
    <t>Változó munkalap</t>
  </si>
  <si>
    <t>=INDIREKT(B2&amp;"!I2")</t>
  </si>
  <si>
    <t>Ha a B2 cella tartalma Budapest, a képlet a Budapest munkalap I2 cellájára mutat. A Szeged beírásával azonnal a Szeged munkalapra vált.</t>
  </si>
  <si>
    <t>Teljes tartomány átadása</t>
  </si>
  <si>
    <t>=SZUM(INDIREKT(B2&amp;"!I2:I100"))</t>
  </si>
  <si>
    <t>A kiválasztott város teljes rendelési értékét összegzi. Ugyanígy működik az ÁTLAG, a DARAB2 vagy a SZUMHA függvénnyel is.</t>
  </si>
  <si>
    <t>Két irányban változó hivatkozás</t>
  </si>
  <si>
    <t>=SZUM(INDIREKT(B2&amp;"!"&amp;B3&amp;B4&amp;":"&amp;B3&amp;B5))</t>
  </si>
  <si>
    <t>A munkalap neve a B2, az oszlopbetű a B3, a kezdő és a záró sorszám pedig a B4 és B5 cellában található.</t>
  </si>
  <si>
    <t>Gyakorlati tanács: az összefűzött szöveget érdemes először egy segédcellában előállítani (=B2&amp;"!I2:I100"), és csak akkor becsomagolni INDIREKT-be, ha látjuk, hogy a szöveg pontosan helyes. Ez a leggyorsabb hibakeresési módszer, mert így szemmel is ellenőrizhető, mit kapna a függvény.</t>
  </si>
  <si>
    <t>4. Interaktív vezérlőpult felépítése</t>
  </si>
  <si>
    <t>Ebben a lépésben a Vezérlőpult munkalapon egy olyan riportot építünk fel, amely egyetlen legördülő listából vezérelhető. A munkafüzetben öt városhoz tartozik egy-egy, azonos szerkezetű adatlap: Budapest, Debrecen, Győr, Pécs és Szeged.</t>
  </si>
  <si>
    <t>=SZUM(INDIREKT($C$5&amp;"!I2:I100"))</t>
  </si>
  <si>
    <t>=INDIREKT(CÍM(2;9;1;1;$C$5))</t>
  </si>
  <si>
    <t>=INDIREKT($C$18)</t>
  </si>
  <si>
    <t>5. Adatok dinamikus összegyűjtése több munkalapról elnevezett tartományokkal</t>
  </si>
  <si>
    <t>Az előző szakaszban az INDIREKT-et közvetlen cellahivatkozásokkal használtuk. Ez működik, de két gyenge pontja van: a képlet nehezen olvasható, és a rögzített I2:I100 tartomány nem igazodik, ha az adattáblába új sorok kerülnek. Mindkét problémát megoldja, ha az INDIREKT-et elnevezett tartományokkal kombináljuk – ez a függvény leghasznosabb szinergiája.</t>
  </si>
  <si>
    <t>=SZUM(INDIREKT($C$5&amp;"!Ertek"))</t>
  </si>
  <si>
    <t>=SZUM(INDIREKT($B25&amp;"!"&amp;C$24))</t>
  </si>
  <si>
    <t>=SZORZATÖSSZEG(SZUMHA(INDIREKT(Varosok&amp;"!Ertek");"&gt;0"))</t>
  </si>
  <si>
    <t>=HA(HIBÁS(INDIREKT($C$5&amp;"!A1"));"Ismeretlen munkalap";"Rendben")</t>
  </si>
  <si>
    <t>+1. Mire figyeljünk, és mikor ne használjuk az INDIREKT függvényt?</t>
  </si>
  <si>
    <t>Az INDIREKT használatakor néhány jellegzetes buktatóval érdemes tisztában lenni. Ezek nagy része nem hiba, hanem a függvény működésének egyenes következménye – ha előre számolunk velük, elkerülhetők.</t>
  </si>
  <si>
    <t>Terület</t>
  </si>
  <si>
    <t>Mire figyeljünk?</t>
  </si>
  <si>
    <t>Elnevezett tartományok</t>
  </si>
  <si>
    <t>Az elnevezett tartománynak pontosan azzal a szöveggel kell megegyeznie, amit az INDIREKT kap: bármilyen eltérés (szóköz, ékezet, elgépelés) #HIV! hibát ad, nem figyelmeztetést. Az Excel névadási szabályai korlátozóak, a név nem kezdődhet számmal és nem tartalmazhat szóközt, ezért a kategórianeveket előre névbaráttá kell alakítani, vagy a képletben a HELYETTE függvénnyel kezelni. Figyeljünk a hatókörre is: munkalap-szintű névre az INDIREKT csak akkor talál rá, ha a munkalapot is megadjuk.</t>
  </si>
  <si>
    <t>Munkalapnevek</t>
  </si>
  <si>
    <t>Ha a munkalap neve szóközt vagy speciális karaktert tartalmaz, a hivatkozást aposztrófok közé kell tenni: =INDIREKT("'"&amp;B2&amp;"'!I2:I100"). Ezt érdemes alapból minden képletbe beépíteni. Arra is figyeljünk, hogy az INDIREKT nem követi a munkalap átnevezését: ha a Budapest lapot átnevezzük, a rá mutató képlet elszáll, miközben egy normál hivatkozás automatikusan frissülne.</t>
  </si>
  <si>
    <t>Munkafüzetek közötti hivatkozás</t>
  </si>
  <si>
    <t>Az INDIREKT külső munkafüzetre csak akkor tud hivatkozni, ha a forrás munkafüzet meg van nyitva. Bezárt fájl esetén az eredmény #HIV! hiba – ez a függvény legnagyobb gyakorlati korlátja. A szintaxis szigorú: a fájlnév szögletes zárójelbe kerül, a fájlnév és a munkalapnév pedig együtt aposztrófok közé. Rendszeres, automatikus riportokhoz ezért nem javasolt külső fájlra mutató INDIREKT-et használni.</t>
  </si>
  <si>
    <t>Teljesítmény és ellenőrizhetőség</t>
  </si>
  <si>
    <t>Az INDIREKT illékony függvény, a munkafüzet minden módosításakor újraszámol. Néhány tucat képletnél ez nem érzékelhető, több ezernél viszont látványosan lassítja a fájlt. A képletellenőrző eszközök (Képletek – Precedensek mutatása) nem látják, hova mutat az INDIREKT, mert a hivatkozás csak futásidőben jön létre, ami megnehezíti az átadás-átvételt és a hibakeresést.</t>
  </si>
  <si>
    <t>Mikor ne használjuk?</t>
  </si>
  <si>
    <t>Mikor pótolhatatlan?</t>
  </si>
  <si>
    <t>Az INDIREKT nem az a függvény, amelyet mindenhol használnunk kell – hanem az, amely akkor pótolhatatlan, amikor magát a hivatkozást szeretnénk a felhasználó kezébe adni. Ha ezt a szerepet tisztán tartjuk, egyetlen, jól megírt képlettel váltható ki több tucat, munkalaponként lemásolt riportképlet.</t>
  </si>
  <si>
    <t>Rendelés azonosító</t>
  </si>
  <si>
    <t>Rendelés dátuma</t>
  </si>
  <si>
    <t>Vásárló</t>
  </si>
  <si>
    <t>Város</t>
  </si>
  <si>
    <t>Termékkategória</t>
  </si>
  <si>
    <t>Termék</t>
  </si>
  <si>
    <t>Mennyiség (db)</t>
  </si>
  <si>
    <t>Egységár (Ft)</t>
  </si>
  <si>
    <t>Rendelés értéke (Ft)</t>
  </si>
  <si>
    <t>Státusz</t>
  </si>
  <si>
    <t>Fizetés módja</t>
  </si>
  <si>
    <t>Prioritás</t>
  </si>
  <si>
    <t>R-2026008</t>
  </si>
  <si>
    <t>Horváth Eszter</t>
  </si>
  <si>
    <t>Budapest</t>
  </si>
  <si>
    <t>Elektronika</t>
  </si>
  <si>
    <t>Billentyűzet</t>
  </si>
  <si>
    <t>Teljesítve</t>
  </si>
  <si>
    <t>Utánvét</t>
  </si>
  <si>
    <t>Normál</t>
  </si>
  <si>
    <t>R-2026010</t>
  </si>
  <si>
    <t>Papp Márton</t>
  </si>
  <si>
    <t>Webkamera</t>
  </si>
  <si>
    <t>R-2026012</t>
  </si>
  <si>
    <t>Farkas Kristóf</t>
  </si>
  <si>
    <t>Háztartás</t>
  </si>
  <si>
    <t>Vízforraló</t>
  </si>
  <si>
    <t>Feldolgozás alatt</t>
  </si>
  <si>
    <t>Bankkártya</t>
  </si>
  <si>
    <t>R-2026044</t>
  </si>
  <si>
    <t>Tóth Csilla</t>
  </si>
  <si>
    <t>Tárolódoboz</t>
  </si>
  <si>
    <t>Sürgős</t>
  </si>
  <si>
    <t>R-2026049</t>
  </si>
  <si>
    <t>Fejhallgató</t>
  </si>
  <si>
    <t>R-2026009</t>
  </si>
  <si>
    <t>Németh Júlia</t>
  </si>
  <si>
    <t>Debrecen</t>
  </si>
  <si>
    <t>Irodaszer</t>
  </si>
  <si>
    <t>Iratrendező</t>
  </si>
  <si>
    <t>Átutalás</t>
  </si>
  <si>
    <t>R-2026013</t>
  </si>
  <si>
    <t>Nagy Bence</t>
  </si>
  <si>
    <t>Könyv</t>
  </si>
  <si>
    <t>Gasztronómiai könyv</t>
  </si>
  <si>
    <t>R-2026017</t>
  </si>
  <si>
    <t>R-2026022</t>
  </si>
  <si>
    <t>Sport</t>
  </si>
  <si>
    <t>Kulacs</t>
  </si>
  <si>
    <t>R-2026023</t>
  </si>
  <si>
    <t>Mészáros Roland</t>
  </si>
  <si>
    <t>Fitneszszalag</t>
  </si>
  <si>
    <t>R-2026033</t>
  </si>
  <si>
    <t>Juhász Petra</t>
  </si>
  <si>
    <t>Regény</t>
  </si>
  <si>
    <t>R-2026041</t>
  </si>
  <si>
    <t>Molnár István</t>
  </si>
  <si>
    <t>Útikönyv</t>
  </si>
  <si>
    <t>Visszamondva</t>
  </si>
  <si>
    <t>R-2026002</t>
  </si>
  <si>
    <t>Győr</t>
  </si>
  <si>
    <t>R-2026014</t>
  </si>
  <si>
    <t>R-2026025</t>
  </si>
  <si>
    <t>Balogh Lilla</t>
  </si>
  <si>
    <t>Asztali naptár</t>
  </si>
  <si>
    <t>R-2026026</t>
  </si>
  <si>
    <t>Simon Tamás</t>
  </si>
  <si>
    <t>Jegyzetfüzet</t>
  </si>
  <si>
    <t>R-2026032</t>
  </si>
  <si>
    <t>Szabó Dániel</t>
  </si>
  <si>
    <t>Kiszállítva</t>
  </si>
  <si>
    <t>R-2026034</t>
  </si>
  <si>
    <t>Varga Gábor</t>
  </si>
  <si>
    <t>R-2026038</t>
  </si>
  <si>
    <t>R-2026039</t>
  </si>
  <si>
    <t>R-2026040</t>
  </si>
  <si>
    <t>Golyóstoll készlet</t>
  </si>
  <si>
    <t>R-2026046</t>
  </si>
  <si>
    <t>Vezeték nélküli egér</t>
  </si>
  <si>
    <t>R-2026056</t>
  </si>
  <si>
    <t>R-2026001</t>
  </si>
  <si>
    <t>Pécs</t>
  </si>
  <si>
    <t>R-2026021</t>
  </si>
  <si>
    <t>R-2026024</t>
  </si>
  <si>
    <t>R-2026027</t>
  </si>
  <si>
    <t>R-2026035</t>
  </si>
  <si>
    <t>Kiss Hanna</t>
  </si>
  <si>
    <t>R-2026047</t>
  </si>
  <si>
    <t>Jógamatrac</t>
  </si>
  <si>
    <t>R-2026054</t>
  </si>
  <si>
    <t>R-2026057</t>
  </si>
  <si>
    <t>Fekete Zoltán</t>
  </si>
  <si>
    <t>R-2026003</t>
  </si>
  <si>
    <t>Rácz Viktória</t>
  </si>
  <si>
    <t>Szeged</t>
  </si>
  <si>
    <t>R-2026016</t>
  </si>
  <si>
    <t>R-2026019</t>
  </si>
  <si>
    <t>Termosz</t>
  </si>
  <si>
    <t>R-2026020</t>
  </si>
  <si>
    <t>R-2026048</t>
  </si>
  <si>
    <t>R-2026052</t>
  </si>
  <si>
    <t>R-2026060</t>
  </si>
  <si>
    <t>Üzleti könyv</t>
  </si>
  <si>
    <t>Segédlisták a legördülő menükhöz és az INDIREKT hivatkozásokhoz</t>
  </si>
  <si>
    <t>Kategóriák</t>
  </si>
  <si>
    <t>Konyhai mérleg</t>
  </si>
  <si>
    <t>Hátizsák</t>
  </si>
  <si>
    <t>Forrás: a kategória- és terméklisták a munkafüzet öt városlapjának Termékkategória (E) és Termék (F) oszlopaiból származnak. A kaszkádolt legördülő lista ezekre a nevekre hivatkozik az INDIREKT függvényen keresztül, ezért a nevüknek pontosan meg kell egyeznie a kategória nevével.</t>
  </si>
  <si>
    <t>Vezérlőpult – INDIREKT alapú dinamikus riport</t>
  </si>
  <si>
    <t>Válasszon várost:</t>
  </si>
  <si>
    <t>Mutatószám</t>
  </si>
  <si>
    <t>Érték</t>
  </si>
  <si>
    <t>Összes rendelési érték</t>
  </si>
  <si>
    <t>Rendelések száma</t>
  </si>
  <si>
    <t>Átlagos rendelési érték</t>
  </si>
  <si>
    <t>Legnagyobb rendelés</t>
  </si>
  <si>
    <t>Összes mennyiség (db)</t>
  </si>
  <si>
    <t>Teljesített rendelések értéke</t>
  </si>
  <si>
    <t>Elektronika árbevétele</t>
  </si>
  <si>
    <t>Ellenőrzés</t>
  </si>
  <si>
    <t>Kaszkádolt legördülő lista</t>
  </si>
  <si>
    <t>Kategória:</t>
  </si>
  <si>
    <t>Kategória árbevétele</t>
  </si>
  <si>
    <t>Termék:</t>
  </si>
  <si>
    <t>Konszolidált kereszttábla – egyetlen képlet mindkét irányban</t>
  </si>
  <si>
    <t>Ertek</t>
  </si>
  <si>
    <t>Mennyiseg</t>
  </si>
  <si>
    <t>Összesen</t>
  </si>
  <si>
    <t>Összegzés az összes munkalapon egyszerre (3D-hivatkozás pótlása)</t>
  </si>
  <si>
    <t>Összes árbevétel (minden város)</t>
  </si>
  <si>
    <t>Teljesített rendelések száma</t>
  </si>
  <si>
    <t>Összes értékesített mennyiség</t>
  </si>
  <si>
    <t>Jelmagyarázat: kizárólag a világoskék, keretezett vezérlő cellákat kell átírni – C5 (város), C18 (kategória) és C19 (termék). Minden más cella képletet tartalmaz, és automatikusan frissül. Az adatforrás az öt városlap A:L oszlopa; a névvel ellátott tartományok (Ertek, Mennyiseg, Statusz, Kategoria) mindegyik lapon a 2–100. sorra mutatnak, így új rendelések felvételekor a képletek módosítás nélkül működnek tovább.</t>
  </si>
  <si>
    <t>Élő példák – minden sor egy működő INDIREKT képlet</t>
  </si>
  <si>
    <t>Vezérlő cellák</t>
  </si>
  <si>
    <t>Munkalap neve</t>
  </si>
  <si>
    <t>Kék betűszín = szabadon átírható bemeneti cella.</t>
  </si>
  <si>
    <t>Oszlopbetű</t>
  </si>
  <si>
    <t>I</t>
  </si>
  <si>
    <t>Kezdő sor</t>
  </si>
  <si>
    <t>Záró sor</t>
  </si>
  <si>
    <t>Cellacím</t>
  </si>
  <si>
    <t>I2</t>
  </si>
  <si>
    <t>#</t>
  </si>
  <si>
    <t>Mit mutat be a példa?</t>
  </si>
  <si>
    <t>A cellában szereplő képlet</t>
  </si>
  <si>
    <t>Eredmény</t>
  </si>
  <si>
    <t>Egyszerű szöveges hivatkozás</t>
  </si>
  <si>
    <t>Hivatkozás másik cella tartalma alapján</t>
  </si>
  <si>
    <t>Teljes tartomány összegzése</t>
  </si>
  <si>
    <t>Elnevezett tartomány használata</t>
  </si>
  <si>
    <t>Feltételes összegzés két INDIREKT-tel</t>
  </si>
  <si>
    <t>CÍM függvénnyel épített hivatkozás</t>
  </si>
  <si>
    <t>S1O1 stílusú hivatkozás</t>
  </si>
  <si>
    <t>Aposztrófos, átnevezésbiztos forma</t>
  </si>
  <si>
    <t>Hibakezelés HAHIBA függvénnyel</t>
  </si>
  <si>
    <t>Összegzés minden munkalapon</t>
  </si>
  <si>
    <t>INDIREKT függvény használata Excelben</t>
  </si>
  <si>
    <t>Nagyobb munkafüzetekben gyakran előfordul, hogy ugyanazt az elemzést több munkalapon, több időszakra vagy több régióra is el kell végeznünk. Ilyenkor a képletek másolgatása és kézi átírása nemcsak időigényes, de hibalehetőségek sorát is magában hordozza. Erre nyújt megoldást az INDIREKT függvény, amely egy szöveges karakterláncból valódi, élő cellahivatkozást készít. Így a képlet nem egy fix cellára mutat, hanem arra, amit a felhasználó éppen kiválaszt – ezzel statikus táblázatból felhasználó által vezérelt eszközt hozhatunk létre.</t>
  </si>
  <si>
    <t>- Fix oszlopok közötti váltásra: erre az INDEX és a HOL.VAN páros jobb, mert nem volatilis és a képletellenőrző eszközökkel is követhető.
- Néhány rögzített opció közötti váltásra: ilyenkor a VÁLASZT függvény egyszerűbb és gyorsabb.
- Külső, bezárt fájl adatainak beolvasására: erre a Power Query a megfelelő eszköz, amely bezárt forrás mellett is frissül.
- Egyszerűen bővülő tartomány kezelésére: erre az Excel táblázat (Táblázattá alakítás) önmagában is megoldást ad.</t>
  </si>
  <si>
    <t>- Munkalapok közötti váltásra legördülő listával, amikor magát a hivatkozást szeretnénk a felhasználó kezébe adni.
- Kaszkádolt, egymástól függő legördülő listák építésére, ahol a második lista forrása az első lista választásától függ.
- Azonos szerkezetű munkalapok konszolidálására egyetlen képlettel, 3D-hivatkozást nem támogató függvényekkel is.
- Olyan hivatkozásra, amelynek szándékosan nem szabad elcsúsznia sorok vagy oszlopok beszúrásakor.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</si>
</sst>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#;\-#,###;0"/>
    <numFmt numFmtId="166" formatCode="#,##0&quot; Ft&quot;;[Red]\-#,##0&quot; Ft&quot;"/>
  </numFmts>
  <fonts count="21" x14ac:knownFonts="1">
    <font>
      <sz val="11"/>
      <color theme="1"/>
      <name val="Arial"/>
      <family val="2"/>
      <charset val="1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rgb="FFFFFFFF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1F1F1F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6"/>
      <color rgb="FFFFFFFF"/>
      <name val="Arial"/>
      <family val="2"/>
      <charset val="238"/>
    </font>
    <font>
      <b/>
      <sz val="12"/>
      <color rgb="FF1F1F1F"/>
      <name val="Arial"/>
      <family val="2"/>
      <charset val="238"/>
    </font>
    <font>
      <b/>
      <sz val="11"/>
      <color rgb="FF1F1F1F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1"/>
      <color rgb="FF0000FF"/>
      <name val="Arial"/>
      <family val="2"/>
      <charset val="238"/>
    </font>
    <font>
      <sz val="10"/>
      <color rgb="FF1F1F1F"/>
      <name val="Arial"/>
      <family val="2"/>
      <charset val="238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rgb="FFDDEBF7"/>
      </patternFill>
    </fill>
    <fill>
      <patternFill patternType="solid">
        <fgColor theme="0"/>
        <bgColor rgb="FFFDEADA"/>
      </patternFill>
    </fill>
    <fill>
      <patternFill patternType="solid">
        <fgColor rgb="FF008CC8"/>
        <bgColor rgb="FF008080"/>
      </patternFill>
    </fill>
    <fill>
      <patternFill patternType="solid">
        <fgColor rgb="FF438FE3"/>
        <bgColor rgb="FF008CC8"/>
      </patternFill>
    </fill>
    <fill>
      <patternFill patternType="solid">
        <fgColor rgb="FFDDEBF7"/>
        <bgColor rgb="FFD9D9D9"/>
      </patternFill>
    </fill>
    <fill>
      <patternFill patternType="solid">
        <fgColor rgb="FFFF9F9F"/>
        <bgColor rgb="FFFF8080"/>
      </patternFill>
    </fill>
    <fill>
      <patternFill patternType="solid">
        <fgColor theme="9" tint="0.79998168889431442"/>
        <bgColor rgb="FFDDEBF7"/>
      </patternFill>
    </fill>
    <fill>
      <patternFill patternType="solid">
        <fgColor rgb="FF1F4E79"/>
        <bgColor rgb="FF003366"/>
      </patternFill>
    </fill>
    <fill>
      <patternFill patternType="solid">
        <fgColor rgb="FF008CC8"/>
        <bgColor indexed="64"/>
      </patternFill>
    </fill>
    <fill>
      <patternFill patternType="solid">
        <fgColor rgb="FF438FE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/>
    <xf numFmtId="0" fontId="7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 wrapText="1"/>
    </xf>
    <xf numFmtId="166" fontId="14" fillId="6" borderId="3" xfId="0" applyNumberFormat="1" applyFont="1" applyFill="1" applyBorder="1" applyAlignment="1">
      <alignment horizontal="center" vertical="center"/>
    </xf>
    <xf numFmtId="165" fontId="14" fillId="6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66" fontId="8" fillId="6" borderId="3" xfId="0" applyNumberFormat="1" applyFont="1" applyFill="1" applyBorder="1" applyAlignment="1">
      <alignment horizontal="center" vertical="center"/>
    </xf>
    <xf numFmtId="165" fontId="8" fillId="6" borderId="3" xfId="0" applyNumberFormat="1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166" fontId="7" fillId="9" borderId="3" xfId="0" applyNumberFormat="1" applyFont="1" applyFill="1" applyBorder="1" applyAlignment="1">
      <alignment horizontal="center" vertical="center"/>
    </xf>
    <xf numFmtId="165" fontId="7" fillId="9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0" fillId="10" borderId="0" xfId="0" applyFont="1" applyFill="1" applyAlignment="1">
      <alignment vertical="center"/>
    </xf>
    <xf numFmtId="0" fontId="2" fillId="0" borderId="0" xfId="0" applyFont="1"/>
    <xf numFmtId="0" fontId="2" fillId="11" borderId="0" xfId="0" applyFont="1" applyFill="1"/>
    <xf numFmtId="0" fontId="2" fillId="2" borderId="0" xfId="0" applyFont="1" applyFill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2" fillId="7" borderId="0" xfId="0" quotePrefix="1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2" fillId="8" borderId="0" xfId="0" quotePrefix="1" applyFont="1" applyFill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6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 wrapText="1"/>
    </xf>
    <xf numFmtId="0" fontId="15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CC8"/>
      <rgbColor rgb="FFC0C0C0"/>
      <rgbColor rgb="FF808080"/>
      <rgbColor rgb="FF9999FF"/>
      <rgbColor rgb="FF993366"/>
      <rgbColor rgb="FFFDEADA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F9F"/>
      <rgbColor rgb="FFCC99FF"/>
      <rgbColor rgb="FFFFCC99"/>
      <rgbColor rgb="FF438FE3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35278</xdr:rowOff>
    </xdr:from>
    <xdr:to>
      <xdr:col>26</xdr:col>
      <xdr:colOff>149123</xdr:colOff>
      <xdr:row>16</xdr:row>
      <xdr:rowOff>164630</xdr:rowOff>
    </xdr:to>
    <xdr:sp macro="" textlink="">
      <xdr:nvSpPr>
        <xdr:cNvPr id="2" name="Szövegdoboz 52">
          <a:extLst>
            <a:ext uri="{FF2B5EF4-FFF2-40B4-BE49-F238E27FC236}">
              <a16:creationId xmlns:a16="http://schemas.microsoft.com/office/drawing/2014/main" id="{8250FAF5-E1B8-4093-B6B9-F298A68CEE98}"/>
            </a:ext>
          </a:extLst>
        </xdr:cNvPr>
        <xdr:cNvSpPr txBox="1"/>
      </xdr:nvSpPr>
      <xdr:spPr>
        <a:xfrm>
          <a:off x="705556" y="2692871"/>
          <a:ext cx="17529308" cy="482129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Az </a:t>
          </a:r>
          <a:r>
            <a:rPr lang="hu-HU" sz="1100" b="1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INDIREKT</a:t>
          </a:r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függvény egy szöveges karakterláncot alakít át valódi cellahivatkozássá. Amit átadunk neki (például a "Budapest!I2" szöveget), azt az Excel nem szövegként, hanem hivatkozásként értelmezi, és a hivatkozott cella tartalmát adja vissza.</a:t>
          </a:r>
        </a:p>
      </xdr:txBody>
    </xdr:sp>
    <xdr:clientData/>
  </xdr:twoCellAnchor>
  <xdr:twoCellAnchor>
    <xdr:from>
      <xdr:col>0</xdr:col>
      <xdr:colOff>82315</xdr:colOff>
      <xdr:row>14</xdr:row>
      <xdr:rowOff>35278</xdr:rowOff>
    </xdr:from>
    <xdr:to>
      <xdr:col>0</xdr:col>
      <xdr:colOff>608879</xdr:colOff>
      <xdr:row>16</xdr:row>
      <xdr:rowOff>172707</xdr:rowOff>
    </xdr:to>
    <xdr:sp macro="" textlink="">
      <xdr:nvSpPr>
        <xdr:cNvPr id="3" name="Ellipszis 2">
          <a:extLst>
            <a:ext uri="{FF2B5EF4-FFF2-40B4-BE49-F238E27FC236}">
              <a16:creationId xmlns:a16="http://schemas.microsoft.com/office/drawing/2014/main" id="{B44E46D0-AEE5-49EF-85ED-DCA136A926FE}"/>
            </a:ext>
          </a:extLst>
        </xdr:cNvPr>
        <xdr:cNvSpPr/>
      </xdr:nvSpPr>
      <xdr:spPr>
        <a:xfrm>
          <a:off x="82315" y="2692871"/>
          <a:ext cx="526564" cy="490206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I.</a:t>
          </a:r>
        </a:p>
      </xdr:txBody>
    </xdr:sp>
    <xdr:clientData/>
  </xdr:twoCellAnchor>
  <xdr:twoCellAnchor>
    <xdr:from>
      <xdr:col>0</xdr:col>
      <xdr:colOff>705085</xdr:colOff>
      <xdr:row>17</xdr:row>
      <xdr:rowOff>164160</xdr:rowOff>
    </xdr:from>
    <xdr:to>
      <xdr:col>26</xdr:col>
      <xdr:colOff>148652</xdr:colOff>
      <xdr:row>20</xdr:row>
      <xdr:rowOff>117122</xdr:rowOff>
    </xdr:to>
    <xdr:sp macro="" textlink="">
      <xdr:nvSpPr>
        <xdr:cNvPr id="4" name="Szövegdoboz 52">
          <a:extLst>
            <a:ext uri="{FF2B5EF4-FFF2-40B4-BE49-F238E27FC236}">
              <a16:creationId xmlns:a16="http://schemas.microsoft.com/office/drawing/2014/main" id="{A176522E-FB81-447F-BEBA-7C7771664205}"/>
            </a:ext>
          </a:extLst>
        </xdr:cNvPr>
        <xdr:cNvSpPr txBox="1"/>
      </xdr:nvSpPr>
      <xdr:spPr>
        <a:xfrm>
          <a:off x="705085" y="3350919"/>
          <a:ext cx="17529308" cy="482129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legfontosabb tulajdonsága, hogy a hivatkozás a számítás pillanatában épül fel, nem pedig a képlet beírásakor. Ezért tud ugyanaz a képlet minden újraszámoláskor máshova mutatni – és éppen ez teszi lehetővé a dinamikus riportokat. A visszaadott érték minden szempontból úgy viselkedik, mint egy normál hivatkozás: beágyazható a SZUM, ÁTLAG, INDEX, SZUMHA vagy bármely más függvénybe.</a:t>
          </a:r>
        </a:p>
      </xdr:txBody>
    </xdr:sp>
    <xdr:clientData/>
  </xdr:twoCellAnchor>
  <xdr:twoCellAnchor>
    <xdr:from>
      <xdr:col>0</xdr:col>
      <xdr:colOff>70556</xdr:colOff>
      <xdr:row>17</xdr:row>
      <xdr:rowOff>152870</xdr:rowOff>
    </xdr:from>
    <xdr:to>
      <xdr:col>0</xdr:col>
      <xdr:colOff>604694</xdr:colOff>
      <xdr:row>20</xdr:row>
      <xdr:rowOff>146293</xdr:rowOff>
    </xdr:to>
    <xdr:sp macro="" textlink="">
      <xdr:nvSpPr>
        <xdr:cNvPr id="6" name="Ellipszis 5">
          <a:extLst>
            <a:ext uri="{FF2B5EF4-FFF2-40B4-BE49-F238E27FC236}">
              <a16:creationId xmlns:a16="http://schemas.microsoft.com/office/drawing/2014/main" id="{125A2A11-150F-4CD3-9D2D-1F0502AD4E1C}"/>
            </a:ext>
          </a:extLst>
        </xdr:cNvPr>
        <xdr:cNvSpPr/>
      </xdr:nvSpPr>
      <xdr:spPr>
        <a:xfrm>
          <a:off x="70556" y="3339629"/>
          <a:ext cx="534138" cy="522590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II.</a:t>
          </a:r>
        </a:p>
      </xdr:txBody>
    </xdr:sp>
    <xdr:clientData/>
  </xdr:twoCellAnchor>
  <xdr:twoCellAnchor>
    <xdr:from>
      <xdr:col>0</xdr:col>
      <xdr:colOff>70085</xdr:colOff>
      <xdr:row>37</xdr:row>
      <xdr:rowOff>93604</xdr:rowOff>
    </xdr:from>
    <xdr:to>
      <xdr:col>0</xdr:col>
      <xdr:colOff>596649</xdr:colOff>
      <xdr:row>39</xdr:row>
      <xdr:rowOff>125199</xdr:rowOff>
    </xdr:to>
    <xdr:sp macro="" textlink="">
      <xdr:nvSpPr>
        <xdr:cNvPr id="7" name="Ellipszis 6">
          <a:extLst>
            <a:ext uri="{FF2B5EF4-FFF2-40B4-BE49-F238E27FC236}">
              <a16:creationId xmlns:a16="http://schemas.microsoft.com/office/drawing/2014/main" id="{BB025EC2-4D13-4CAD-9BD8-A2F8830C0EDF}"/>
            </a:ext>
          </a:extLst>
        </xdr:cNvPr>
        <xdr:cNvSpPr/>
      </xdr:nvSpPr>
      <xdr:spPr>
        <a:xfrm>
          <a:off x="70085" y="7254993"/>
          <a:ext cx="526564" cy="490206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I.</a:t>
          </a:r>
        </a:p>
      </xdr:txBody>
    </xdr:sp>
    <xdr:clientData/>
  </xdr:twoCellAnchor>
  <xdr:twoCellAnchor>
    <xdr:from>
      <xdr:col>0</xdr:col>
      <xdr:colOff>669807</xdr:colOff>
      <xdr:row>37</xdr:row>
      <xdr:rowOff>105363</xdr:rowOff>
    </xdr:from>
    <xdr:to>
      <xdr:col>26</xdr:col>
      <xdr:colOff>113374</xdr:colOff>
      <xdr:row>42</xdr:row>
      <xdr:rowOff>47035</xdr:rowOff>
    </xdr:to>
    <xdr:sp macro="" textlink="">
      <xdr:nvSpPr>
        <xdr:cNvPr id="8" name="Szövegdoboz 52">
          <a:extLst>
            <a:ext uri="{FF2B5EF4-FFF2-40B4-BE49-F238E27FC236}">
              <a16:creationId xmlns:a16="http://schemas.microsoft.com/office/drawing/2014/main" id="{5BEFD2AD-39D0-458C-AF99-685DE4FD71BA}"/>
            </a:ext>
          </a:extLst>
        </xdr:cNvPr>
        <xdr:cNvSpPr txBox="1"/>
      </xdr:nvSpPr>
      <xdr:spPr>
        <a:xfrm>
          <a:off x="669807" y="7266752"/>
          <a:ext cx="17529308" cy="929450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hiv_szöveg</a:t>
          </a:r>
          <a:r>
            <a:rPr lang="hu-HU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fontAlgn="t"/>
          <a:endParaRPr lang="hu-HU" sz="11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fontAlgn="t"/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Kötelező. Az a szöveg, amelyet az Excel hivatkozásként fog értelmezni. Megadható közvetlenül idézőjelek között (=INDIREKT("I2")), hivatkozhatunk vele egy másik cella tartalmára (=INDIREKT(B2)), vagy több darabból is összefűzhetjük. Utalhat egyetlen cellára, egy teljes tartományra, másik munkalapra, sőt elnevezett tartományra is.</a:t>
          </a:r>
        </a:p>
      </xdr:txBody>
    </xdr:sp>
    <xdr:clientData/>
  </xdr:twoCellAnchor>
  <xdr:twoCellAnchor>
    <xdr:from>
      <xdr:col>0</xdr:col>
      <xdr:colOff>669339</xdr:colOff>
      <xdr:row>43</xdr:row>
      <xdr:rowOff>140172</xdr:rowOff>
    </xdr:from>
    <xdr:to>
      <xdr:col>26</xdr:col>
      <xdr:colOff>112906</xdr:colOff>
      <xdr:row>49</xdr:row>
      <xdr:rowOff>0</xdr:rowOff>
    </xdr:to>
    <xdr:sp macro="" textlink="">
      <xdr:nvSpPr>
        <xdr:cNvPr id="9" name="Szövegdoboz 52">
          <a:extLst>
            <a:ext uri="{FF2B5EF4-FFF2-40B4-BE49-F238E27FC236}">
              <a16:creationId xmlns:a16="http://schemas.microsoft.com/office/drawing/2014/main" id="{A49461FA-D89F-4EC4-AC34-E0F6BAE692A3}"/>
            </a:ext>
          </a:extLst>
        </xdr:cNvPr>
        <xdr:cNvSpPr txBox="1"/>
      </xdr:nvSpPr>
      <xdr:spPr>
        <a:xfrm>
          <a:off x="669339" y="8465728"/>
          <a:ext cx="17529308" cy="1023994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[a1]</a:t>
          </a:r>
          <a:r>
            <a:rPr lang="hu-HU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fontAlgn="t"/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Nem kötelező. Logikai érték, amely a hivatkozás stílusát határozza meg. IGAZ értéknél vagy elhagyva A1-stílusú hivatkozást használ (például "C5") – ez az alapértelmezett beállítás. HAMIS érték esetén S1O1 stílusú hivatkozást vár (például "S5O3"), amely sor- és oszlopszámmal dolgozik. Ez utóbbi akkor hasznos, ha a hivatkozást számított sor- és oszlopszámokból szeretnénk felépíteni.</a:t>
          </a:r>
        </a:p>
      </xdr:txBody>
    </xdr:sp>
    <xdr:clientData/>
  </xdr:twoCellAnchor>
  <xdr:twoCellAnchor>
    <xdr:from>
      <xdr:col>0</xdr:col>
      <xdr:colOff>82316</xdr:colOff>
      <xdr:row>43</xdr:row>
      <xdr:rowOff>129350</xdr:rowOff>
    </xdr:from>
    <xdr:to>
      <xdr:col>0</xdr:col>
      <xdr:colOff>579116</xdr:colOff>
      <xdr:row>45</xdr:row>
      <xdr:rowOff>172654</xdr:rowOff>
    </xdr:to>
    <xdr:sp macro="" textlink="">
      <xdr:nvSpPr>
        <xdr:cNvPr id="10" name="Ellipszis 9">
          <a:extLst>
            <a:ext uri="{FF2B5EF4-FFF2-40B4-BE49-F238E27FC236}">
              <a16:creationId xmlns:a16="http://schemas.microsoft.com/office/drawing/2014/main" id="{79B4A6B2-BC1C-49F4-AD56-DEC3DAF60460}"/>
            </a:ext>
          </a:extLst>
        </xdr:cNvPr>
        <xdr:cNvSpPr/>
      </xdr:nvSpPr>
      <xdr:spPr>
        <a:xfrm>
          <a:off x="82316" y="8454906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II.</a:t>
          </a:r>
        </a:p>
      </xdr:txBody>
    </xdr:sp>
    <xdr:clientData/>
  </xdr:twoCellAnchor>
  <xdr:twoCellAnchor>
    <xdr:from>
      <xdr:col>0</xdr:col>
      <xdr:colOff>58327</xdr:colOff>
      <xdr:row>49</xdr:row>
      <xdr:rowOff>128880</xdr:rowOff>
    </xdr:from>
    <xdr:to>
      <xdr:col>0</xdr:col>
      <xdr:colOff>555127</xdr:colOff>
      <xdr:row>51</xdr:row>
      <xdr:rowOff>172184</xdr:rowOff>
    </xdr:to>
    <xdr:sp macro="" textlink="">
      <xdr:nvSpPr>
        <xdr:cNvPr id="11" name="Ellipszis 10">
          <a:extLst>
            <a:ext uri="{FF2B5EF4-FFF2-40B4-BE49-F238E27FC236}">
              <a16:creationId xmlns:a16="http://schemas.microsoft.com/office/drawing/2014/main" id="{EF4321F4-A3FA-4246-AF31-4381D8FEF1A1}"/>
            </a:ext>
          </a:extLst>
        </xdr:cNvPr>
        <xdr:cNvSpPr/>
      </xdr:nvSpPr>
      <xdr:spPr>
        <a:xfrm>
          <a:off x="58327" y="9618602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III.</a:t>
          </a:r>
        </a:p>
      </xdr:txBody>
    </xdr:sp>
    <xdr:clientData/>
  </xdr:twoCellAnchor>
  <xdr:twoCellAnchor>
    <xdr:from>
      <xdr:col>0</xdr:col>
      <xdr:colOff>621831</xdr:colOff>
      <xdr:row>49</xdr:row>
      <xdr:rowOff>163221</xdr:rowOff>
    </xdr:from>
    <xdr:to>
      <xdr:col>26</xdr:col>
      <xdr:colOff>65398</xdr:colOff>
      <xdr:row>55</xdr:row>
      <xdr:rowOff>23048</xdr:rowOff>
    </xdr:to>
    <xdr:sp macro="" textlink="">
      <xdr:nvSpPr>
        <xdr:cNvPr id="12" name="Szövegdoboz 52">
          <a:extLst>
            <a:ext uri="{FF2B5EF4-FFF2-40B4-BE49-F238E27FC236}">
              <a16:creationId xmlns:a16="http://schemas.microsoft.com/office/drawing/2014/main" id="{06003506-2524-4896-A8EC-A65F0533A3D6}"/>
            </a:ext>
          </a:extLst>
        </xdr:cNvPr>
        <xdr:cNvSpPr txBox="1"/>
      </xdr:nvSpPr>
      <xdr:spPr>
        <a:xfrm>
          <a:off x="621831" y="9652943"/>
          <a:ext cx="17529308" cy="1023994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visszatérési érték</a:t>
          </a:r>
          <a:r>
            <a:rPr lang="hu-HU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visszatérési érték – Az INDIREKT nem értéket ad vissza, hanem hivatkozást. Ha egyetlen cellára mutat, annak tartalma jelenik meg; ha tartományra, akkor az a tartomány adható át egy másik függvénynek. Ezért működik például a =SZUM(INDIREKT("Budapest!I2:I100")) képlet. Ha a megadott szöveg nem értelmezhető érvényes hivatkozásként, az eredmény #HIV! hiba lesz.</a:t>
          </a:r>
          <a:r>
            <a:rPr lang="hu-HU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104892</xdr:colOff>
      <xdr:row>87</xdr:row>
      <xdr:rowOff>69615</xdr:rowOff>
    </xdr:from>
    <xdr:to>
      <xdr:col>0</xdr:col>
      <xdr:colOff>631456</xdr:colOff>
      <xdr:row>89</xdr:row>
      <xdr:rowOff>101210</xdr:rowOff>
    </xdr:to>
    <xdr:sp macro="" textlink="">
      <xdr:nvSpPr>
        <xdr:cNvPr id="13" name="Ellipszis 12">
          <a:extLst>
            <a:ext uri="{FF2B5EF4-FFF2-40B4-BE49-F238E27FC236}">
              <a16:creationId xmlns:a16="http://schemas.microsoft.com/office/drawing/2014/main" id="{F3A9EC10-5AD7-442A-9D09-C1CDA3D8B65B}"/>
            </a:ext>
          </a:extLst>
        </xdr:cNvPr>
        <xdr:cNvSpPr/>
      </xdr:nvSpPr>
      <xdr:spPr>
        <a:xfrm>
          <a:off x="104892" y="16814800"/>
          <a:ext cx="526564" cy="490206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I.</a:t>
          </a:r>
        </a:p>
      </xdr:txBody>
    </xdr:sp>
    <xdr:clientData/>
  </xdr:twoCellAnchor>
  <xdr:twoCellAnchor>
    <xdr:from>
      <xdr:col>1</xdr:col>
      <xdr:colOff>22577</xdr:colOff>
      <xdr:row>87</xdr:row>
      <xdr:rowOff>69615</xdr:rowOff>
    </xdr:from>
    <xdr:to>
      <xdr:col>26</xdr:col>
      <xdr:colOff>171700</xdr:colOff>
      <xdr:row>91</xdr:row>
      <xdr:rowOff>23519</xdr:rowOff>
    </xdr:to>
    <xdr:sp macro="" textlink="">
      <xdr:nvSpPr>
        <xdr:cNvPr id="14" name="Szövegdoboz 52">
          <a:extLst>
            <a:ext uri="{FF2B5EF4-FFF2-40B4-BE49-F238E27FC236}">
              <a16:creationId xmlns:a16="http://schemas.microsoft.com/office/drawing/2014/main" id="{D55C34D8-CCEE-4B12-A06E-A23368D6B4C3}"/>
            </a:ext>
          </a:extLst>
        </xdr:cNvPr>
        <xdr:cNvSpPr txBox="1"/>
      </xdr:nvSpPr>
      <xdr:spPr>
        <a:xfrm>
          <a:off x="728133" y="16814800"/>
          <a:ext cx="17529308" cy="76529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Legördülő lista létrehozása</a:t>
          </a:r>
        </a:p>
        <a:p>
          <a:pPr fontAlgn="t"/>
          <a:endParaRPr lang="hu-HU" sz="11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fontAlgn="t"/>
          <a:r>
            <a:rPr lang="hu-HU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Az Adatok – Adatérvényesítés menüpont alatt hozzunk létre egy listát a Vezérlőpult munkalap C5 cellájában, amely a városok (vagyis a munkalapok) nevét tartalmazza. Ez a cella lesz a dashboard egyetlen vezérlőeleme, minden további képlet erre fog hivatkozni.</a:t>
          </a:r>
        </a:p>
      </xdr:txBody>
    </xdr:sp>
    <xdr:clientData/>
  </xdr:twoCellAnchor>
  <xdr:twoCellAnchor>
    <xdr:from>
      <xdr:col>0</xdr:col>
      <xdr:colOff>105834</xdr:colOff>
      <xdr:row>93</xdr:row>
      <xdr:rowOff>117593</xdr:rowOff>
    </xdr:from>
    <xdr:to>
      <xdr:col>0</xdr:col>
      <xdr:colOff>602634</xdr:colOff>
      <xdr:row>95</xdr:row>
      <xdr:rowOff>160897</xdr:rowOff>
    </xdr:to>
    <xdr:sp macro="" textlink="">
      <xdr:nvSpPr>
        <xdr:cNvPr id="15" name="Ellipszis 14">
          <a:extLst>
            <a:ext uri="{FF2B5EF4-FFF2-40B4-BE49-F238E27FC236}">
              <a16:creationId xmlns:a16="http://schemas.microsoft.com/office/drawing/2014/main" id="{C12726F3-F793-45B5-A727-E603E2FAC361}"/>
            </a:ext>
          </a:extLst>
        </xdr:cNvPr>
        <xdr:cNvSpPr/>
      </xdr:nvSpPr>
      <xdr:spPr>
        <a:xfrm>
          <a:off x="105834" y="18026945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II.</a:t>
          </a:r>
        </a:p>
      </xdr:txBody>
    </xdr:sp>
    <xdr:clientData/>
  </xdr:twoCellAnchor>
  <xdr:twoCellAnchor>
    <xdr:from>
      <xdr:col>0</xdr:col>
      <xdr:colOff>129351</xdr:colOff>
      <xdr:row>102</xdr:row>
      <xdr:rowOff>82316</xdr:rowOff>
    </xdr:from>
    <xdr:to>
      <xdr:col>0</xdr:col>
      <xdr:colOff>626151</xdr:colOff>
      <xdr:row>104</xdr:row>
      <xdr:rowOff>125619</xdr:rowOff>
    </xdr:to>
    <xdr:sp macro="" textlink="">
      <xdr:nvSpPr>
        <xdr:cNvPr id="16" name="Ellipszis 15">
          <a:extLst>
            <a:ext uri="{FF2B5EF4-FFF2-40B4-BE49-F238E27FC236}">
              <a16:creationId xmlns:a16="http://schemas.microsoft.com/office/drawing/2014/main" id="{5D63DC7C-AB2D-49C8-970D-8278C929B7E4}"/>
            </a:ext>
          </a:extLst>
        </xdr:cNvPr>
        <xdr:cNvSpPr/>
      </xdr:nvSpPr>
      <xdr:spPr>
        <a:xfrm>
          <a:off x="129351" y="20061297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III.</a:t>
          </a:r>
        </a:p>
      </xdr:txBody>
    </xdr:sp>
    <xdr:clientData/>
  </xdr:twoCellAnchor>
  <xdr:twoCellAnchor>
    <xdr:from>
      <xdr:col>0</xdr:col>
      <xdr:colOff>93603</xdr:colOff>
      <xdr:row>111</xdr:row>
      <xdr:rowOff>34808</xdr:rowOff>
    </xdr:from>
    <xdr:to>
      <xdr:col>0</xdr:col>
      <xdr:colOff>590403</xdr:colOff>
      <xdr:row>113</xdr:row>
      <xdr:rowOff>78112</xdr:rowOff>
    </xdr:to>
    <xdr:sp macro="" textlink="">
      <xdr:nvSpPr>
        <xdr:cNvPr id="17" name="Ellipszis 16">
          <a:extLst>
            <a:ext uri="{FF2B5EF4-FFF2-40B4-BE49-F238E27FC236}">
              <a16:creationId xmlns:a16="http://schemas.microsoft.com/office/drawing/2014/main" id="{73A796A3-AB85-435B-9BA5-88D4DD74C58B}"/>
            </a:ext>
          </a:extLst>
        </xdr:cNvPr>
        <xdr:cNvSpPr/>
      </xdr:nvSpPr>
      <xdr:spPr>
        <a:xfrm>
          <a:off x="93603" y="21965827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IV.</a:t>
          </a:r>
        </a:p>
      </xdr:txBody>
    </xdr:sp>
    <xdr:clientData/>
  </xdr:twoCellAnchor>
  <xdr:twoCellAnchor>
    <xdr:from>
      <xdr:col>1</xdr:col>
      <xdr:colOff>9878</xdr:colOff>
      <xdr:row>93</xdr:row>
      <xdr:rowOff>103953</xdr:rowOff>
    </xdr:from>
    <xdr:to>
      <xdr:col>26</xdr:col>
      <xdr:colOff>159001</xdr:colOff>
      <xdr:row>97</xdr:row>
      <xdr:rowOff>58796</xdr:rowOff>
    </xdr:to>
    <xdr:sp macro="" textlink="">
      <xdr:nvSpPr>
        <xdr:cNvPr id="18" name="Szövegdoboz 52">
          <a:extLst>
            <a:ext uri="{FF2B5EF4-FFF2-40B4-BE49-F238E27FC236}">
              <a16:creationId xmlns:a16="http://schemas.microsoft.com/office/drawing/2014/main" id="{2AC8EC42-AA0E-46E5-AE48-E5BA2B84CF2A}"/>
            </a:ext>
          </a:extLst>
        </xdr:cNvPr>
        <xdr:cNvSpPr txBox="1"/>
      </xdr:nvSpPr>
      <xdr:spPr>
        <a:xfrm>
          <a:off x="715434" y="18013305"/>
          <a:ext cx="17529308" cy="883824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mutatószámok bekötése</a:t>
          </a:r>
          <a:r>
            <a:rPr lang="hu-HU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dashboard mutatószámai már nem fix munkalapra, hanem a C5 cella tartalmára hivatkoznak. A legördülő listából választva az összes mutatószám egyszerre frissül – képletmásolás és külön riportlapok nélkül.</a:t>
          </a:r>
          <a:r>
            <a:rPr lang="hu-HU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703205</xdr:colOff>
      <xdr:row>102</xdr:row>
      <xdr:rowOff>79965</xdr:rowOff>
    </xdr:from>
    <xdr:to>
      <xdr:col>26</xdr:col>
      <xdr:colOff>146772</xdr:colOff>
      <xdr:row>107</xdr:row>
      <xdr:rowOff>152870</xdr:rowOff>
    </xdr:to>
    <xdr:sp macro="" textlink="">
      <xdr:nvSpPr>
        <xdr:cNvPr id="19" name="Szövegdoboz 52">
          <a:extLst>
            <a:ext uri="{FF2B5EF4-FFF2-40B4-BE49-F238E27FC236}">
              <a16:creationId xmlns:a16="http://schemas.microsoft.com/office/drawing/2014/main" id="{212EA9A4-CC30-42A8-86F2-B552DB6B3235}"/>
            </a:ext>
          </a:extLst>
        </xdr:cNvPr>
        <xdr:cNvSpPr txBox="1"/>
      </xdr:nvSpPr>
      <xdr:spPr>
        <a:xfrm>
          <a:off x="703205" y="20058946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Kombinálás a CÍM, SOR és OSZLOP függvényekkel</a:t>
          </a:r>
          <a:r>
            <a:rPr lang="hu-HU" sz="160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 a hivatkozást nem betű-szám formában, hanem koordinátákból szeretnénk felépíteni, a CÍM függvény adja vissza a cellacímet szövegként. A CÍM ötödik paramétereként a munkalap neve is megadható, így egyetlen képlettel bármely lap bármely cellájára mutathatunk. A SOR() és OSZLOP() függvényekkel ezen felül eltolásos minták is létrehozhatók képletmásolás nélkül.</a:t>
          </a:r>
          <a:r>
            <a:rPr lang="hu-HU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667457</xdr:colOff>
      <xdr:row>111</xdr:row>
      <xdr:rowOff>8938</xdr:rowOff>
    </xdr:from>
    <xdr:to>
      <xdr:col>26</xdr:col>
      <xdr:colOff>111024</xdr:colOff>
      <xdr:row>116</xdr:row>
      <xdr:rowOff>81844</xdr:rowOff>
    </xdr:to>
    <xdr:sp macro="" textlink="">
      <xdr:nvSpPr>
        <xdr:cNvPr id="20" name="Szövegdoboz 52">
          <a:extLst>
            <a:ext uri="{FF2B5EF4-FFF2-40B4-BE49-F238E27FC236}">
              <a16:creationId xmlns:a16="http://schemas.microsoft.com/office/drawing/2014/main" id="{C12AA88B-113B-4D66-A175-711D96943B41}"/>
            </a:ext>
          </a:extLst>
        </xdr:cNvPr>
        <xdr:cNvSpPr txBox="1"/>
      </xdr:nvSpPr>
      <xdr:spPr>
        <a:xfrm>
          <a:off x="667457" y="21939957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Kaszkádolt (függő) legördülő listák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 INDIREKT egyik legelegánsabb alkalmazása a kétszintű legördülő lista. Hozzunk létre elnevezett tartományokat, amelyek neve pontosan megegyezik a főkategóriák nevével, és mindegyik az adott kategória termékeit tartalmazza. Az első legördülő lista a kategóriákat kínálja fel, a második lista forrásaként pedig Adatérvényesítésben egyszerűen az INDIREKT függvényt adjuk meg. Így a második lista mindig csak a kiválasztott kategóriához tartozó termékeket mutatja.</a:t>
          </a:r>
          <a:r>
            <a:rPr lang="hu-HU">
              <a:effectLst/>
            </a:rPr>
            <a:t> </a:t>
          </a:r>
        </a:p>
      </xdr:txBody>
    </xdr:sp>
    <xdr:clientData/>
  </xdr:twoCellAnchor>
  <xdr:twoCellAnchor>
    <xdr:from>
      <xdr:col>0</xdr:col>
      <xdr:colOff>33866</xdr:colOff>
      <xdr:row>129</xdr:row>
      <xdr:rowOff>80904</xdr:rowOff>
    </xdr:from>
    <xdr:to>
      <xdr:col>0</xdr:col>
      <xdr:colOff>560430</xdr:colOff>
      <xdr:row>131</xdr:row>
      <xdr:rowOff>112499</xdr:rowOff>
    </xdr:to>
    <xdr:sp macro="" textlink="">
      <xdr:nvSpPr>
        <xdr:cNvPr id="21" name="Ellipszis 20">
          <a:extLst>
            <a:ext uri="{FF2B5EF4-FFF2-40B4-BE49-F238E27FC236}">
              <a16:creationId xmlns:a16="http://schemas.microsoft.com/office/drawing/2014/main" id="{1FF863E0-220C-43D5-9523-EAFF76156425}"/>
            </a:ext>
          </a:extLst>
        </xdr:cNvPr>
        <xdr:cNvSpPr/>
      </xdr:nvSpPr>
      <xdr:spPr>
        <a:xfrm>
          <a:off x="33866" y="25739608"/>
          <a:ext cx="526564" cy="490206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I.</a:t>
          </a:r>
        </a:p>
      </xdr:txBody>
    </xdr:sp>
    <xdr:clientData/>
  </xdr:twoCellAnchor>
  <xdr:twoCellAnchor>
    <xdr:from>
      <xdr:col>0</xdr:col>
      <xdr:colOff>46567</xdr:colOff>
      <xdr:row>136</xdr:row>
      <xdr:rowOff>70086</xdr:rowOff>
    </xdr:from>
    <xdr:to>
      <xdr:col>0</xdr:col>
      <xdr:colOff>543367</xdr:colOff>
      <xdr:row>138</xdr:row>
      <xdr:rowOff>113390</xdr:rowOff>
    </xdr:to>
    <xdr:sp macro="" textlink="">
      <xdr:nvSpPr>
        <xdr:cNvPr id="22" name="Ellipszis 21">
          <a:extLst>
            <a:ext uri="{FF2B5EF4-FFF2-40B4-BE49-F238E27FC236}">
              <a16:creationId xmlns:a16="http://schemas.microsoft.com/office/drawing/2014/main" id="{1206FD55-336A-4B10-B99E-222A08591F8F}"/>
            </a:ext>
          </a:extLst>
        </xdr:cNvPr>
        <xdr:cNvSpPr/>
      </xdr:nvSpPr>
      <xdr:spPr>
        <a:xfrm>
          <a:off x="46567" y="27069345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II.</a:t>
          </a:r>
        </a:p>
      </xdr:txBody>
    </xdr:sp>
    <xdr:clientData/>
  </xdr:twoCellAnchor>
  <xdr:twoCellAnchor>
    <xdr:from>
      <xdr:col>0</xdr:col>
      <xdr:colOff>70556</xdr:colOff>
      <xdr:row>145</xdr:row>
      <xdr:rowOff>82315</xdr:rowOff>
    </xdr:from>
    <xdr:to>
      <xdr:col>0</xdr:col>
      <xdr:colOff>567356</xdr:colOff>
      <xdr:row>147</xdr:row>
      <xdr:rowOff>125619</xdr:rowOff>
    </xdr:to>
    <xdr:sp macro="" textlink="">
      <xdr:nvSpPr>
        <xdr:cNvPr id="23" name="Ellipszis 22">
          <a:extLst>
            <a:ext uri="{FF2B5EF4-FFF2-40B4-BE49-F238E27FC236}">
              <a16:creationId xmlns:a16="http://schemas.microsoft.com/office/drawing/2014/main" id="{046E832B-1FB1-44A7-A83B-2109F2DF800B}"/>
            </a:ext>
          </a:extLst>
        </xdr:cNvPr>
        <xdr:cNvSpPr/>
      </xdr:nvSpPr>
      <xdr:spPr>
        <a:xfrm>
          <a:off x="70556" y="29033611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III.</a:t>
          </a:r>
        </a:p>
      </xdr:txBody>
    </xdr:sp>
    <xdr:clientData/>
  </xdr:twoCellAnchor>
  <xdr:twoCellAnchor>
    <xdr:from>
      <xdr:col>0</xdr:col>
      <xdr:colOff>35278</xdr:colOff>
      <xdr:row>155</xdr:row>
      <xdr:rowOff>82315</xdr:rowOff>
    </xdr:from>
    <xdr:to>
      <xdr:col>0</xdr:col>
      <xdr:colOff>532078</xdr:colOff>
      <xdr:row>157</xdr:row>
      <xdr:rowOff>125619</xdr:rowOff>
    </xdr:to>
    <xdr:sp macro="" textlink="">
      <xdr:nvSpPr>
        <xdr:cNvPr id="24" name="Ellipszis 23">
          <a:extLst>
            <a:ext uri="{FF2B5EF4-FFF2-40B4-BE49-F238E27FC236}">
              <a16:creationId xmlns:a16="http://schemas.microsoft.com/office/drawing/2014/main" id="{8A652519-AB44-466B-908A-C77A4436430A}"/>
            </a:ext>
          </a:extLst>
        </xdr:cNvPr>
        <xdr:cNvSpPr/>
      </xdr:nvSpPr>
      <xdr:spPr>
        <a:xfrm>
          <a:off x="35278" y="31162037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IV.</a:t>
          </a:r>
        </a:p>
      </xdr:txBody>
    </xdr:sp>
    <xdr:clientData/>
  </xdr:twoCellAnchor>
  <xdr:twoCellAnchor>
    <xdr:from>
      <xdr:col>0</xdr:col>
      <xdr:colOff>46567</xdr:colOff>
      <xdr:row>165</xdr:row>
      <xdr:rowOff>93604</xdr:rowOff>
    </xdr:from>
    <xdr:to>
      <xdr:col>0</xdr:col>
      <xdr:colOff>543367</xdr:colOff>
      <xdr:row>167</xdr:row>
      <xdr:rowOff>136908</xdr:rowOff>
    </xdr:to>
    <xdr:sp macro="" textlink="">
      <xdr:nvSpPr>
        <xdr:cNvPr id="25" name="Ellipszis 24">
          <a:extLst>
            <a:ext uri="{FF2B5EF4-FFF2-40B4-BE49-F238E27FC236}">
              <a16:creationId xmlns:a16="http://schemas.microsoft.com/office/drawing/2014/main" id="{84F829EB-A65D-410B-8A8A-FADE64E548C0}"/>
            </a:ext>
          </a:extLst>
        </xdr:cNvPr>
        <xdr:cNvSpPr/>
      </xdr:nvSpPr>
      <xdr:spPr>
        <a:xfrm>
          <a:off x="46567" y="33301752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400" b="1">
              <a:latin typeface="Arial" panose="020B0604020202020204" pitchFamily="34" charset="0"/>
              <a:cs typeface="Arial" panose="020B0604020202020204" pitchFamily="34" charset="0"/>
            </a:rPr>
            <a:t>V.</a:t>
          </a:r>
        </a:p>
      </xdr:txBody>
    </xdr:sp>
    <xdr:clientData/>
  </xdr:twoCellAnchor>
  <xdr:twoCellAnchor>
    <xdr:from>
      <xdr:col>0</xdr:col>
      <xdr:colOff>35279</xdr:colOff>
      <xdr:row>173</xdr:row>
      <xdr:rowOff>70555</xdr:rowOff>
    </xdr:from>
    <xdr:to>
      <xdr:col>0</xdr:col>
      <xdr:colOff>532079</xdr:colOff>
      <xdr:row>175</xdr:row>
      <xdr:rowOff>113859</xdr:rowOff>
    </xdr:to>
    <xdr:sp macro="" textlink="">
      <xdr:nvSpPr>
        <xdr:cNvPr id="27" name="Ellipszis 26">
          <a:extLst>
            <a:ext uri="{FF2B5EF4-FFF2-40B4-BE49-F238E27FC236}">
              <a16:creationId xmlns:a16="http://schemas.microsoft.com/office/drawing/2014/main" id="{FE57C7AF-886D-4032-BB95-835C670B3F93}"/>
            </a:ext>
          </a:extLst>
        </xdr:cNvPr>
        <xdr:cNvSpPr/>
      </xdr:nvSpPr>
      <xdr:spPr>
        <a:xfrm>
          <a:off x="35279" y="34795648"/>
          <a:ext cx="496800" cy="501915"/>
        </a:xfrm>
        <a:prstGeom prst="ellipse">
          <a:avLst/>
        </a:prstGeom>
        <a:solidFill>
          <a:srgbClr val="008C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hu-H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hu-HU" sz="2200" b="1">
              <a:latin typeface="Arial" panose="020B0604020202020204" pitchFamily="34" charset="0"/>
              <a:cs typeface="Arial" panose="020B0604020202020204" pitchFamily="34" charset="0"/>
            </a:rPr>
            <a:t>VI.</a:t>
          </a:r>
        </a:p>
      </xdr:txBody>
    </xdr:sp>
    <xdr:clientData/>
  </xdr:twoCellAnchor>
  <xdr:twoCellAnchor>
    <xdr:from>
      <xdr:col>0</xdr:col>
      <xdr:colOff>666986</xdr:colOff>
      <xdr:row>129</xdr:row>
      <xdr:rowOff>55504</xdr:rowOff>
    </xdr:from>
    <xdr:to>
      <xdr:col>26</xdr:col>
      <xdr:colOff>110553</xdr:colOff>
      <xdr:row>134</xdr:row>
      <xdr:rowOff>128410</xdr:rowOff>
    </xdr:to>
    <xdr:sp macro="" textlink="">
      <xdr:nvSpPr>
        <xdr:cNvPr id="28" name="Szövegdoboz 52">
          <a:extLst>
            <a:ext uri="{FF2B5EF4-FFF2-40B4-BE49-F238E27FC236}">
              <a16:creationId xmlns:a16="http://schemas.microsoft.com/office/drawing/2014/main" id="{C1B9740A-24E5-4320-8600-DA1CC653301F}"/>
            </a:ext>
          </a:extLst>
        </xdr:cNvPr>
        <xdr:cNvSpPr txBox="1"/>
      </xdr:nvSpPr>
      <xdr:spPr>
        <a:xfrm>
          <a:off x="666986" y="25714208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Előkészítés: azonos nevek minden munkalapon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Mind az öt városlapon hozzuk létre ugyanazokat a munkalap-hatókörű (sheet-scoped) neveket a Névkezelőben: Ertek, Mennyiseg, Statusz és Kategoria. A lényeg, hogy a név minden lapon ugyanaz legyen, csak a mögötte lévő hivatkozás különbözzön. A Névkezelőben a Hatókör oszlopban ilyenkor nem a Munkafüzet, hanem az adott munkalap neve szerepel. </a:t>
          </a:r>
        </a:p>
      </xdr:txBody>
    </xdr:sp>
    <xdr:clientData/>
  </xdr:twoCellAnchor>
  <xdr:twoCellAnchor>
    <xdr:from>
      <xdr:col>0</xdr:col>
      <xdr:colOff>654756</xdr:colOff>
      <xdr:row>136</xdr:row>
      <xdr:rowOff>113831</xdr:rowOff>
    </xdr:from>
    <xdr:to>
      <xdr:col>26</xdr:col>
      <xdr:colOff>98323</xdr:colOff>
      <xdr:row>142</xdr:row>
      <xdr:rowOff>10347</xdr:rowOff>
    </xdr:to>
    <xdr:sp macro="" textlink="">
      <xdr:nvSpPr>
        <xdr:cNvPr id="29" name="Szövegdoboz 52">
          <a:extLst>
            <a:ext uri="{FF2B5EF4-FFF2-40B4-BE49-F238E27FC236}">
              <a16:creationId xmlns:a16="http://schemas.microsoft.com/office/drawing/2014/main" id="{56A1ABE0-446F-43C2-96CE-DDF8D8244E3D}"/>
            </a:ext>
          </a:extLst>
        </xdr:cNvPr>
        <xdr:cNvSpPr txBox="1"/>
      </xdr:nvSpPr>
      <xdr:spPr>
        <a:xfrm>
          <a:off x="654756" y="27113090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Egyetlen képlet, amely bármelyik munkalapról olvas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Ezután a vezérlőpult képletei jelentősen egyszerűsödnek, és ami még fontosabb, önmagukat magyarázzák. Aki később átveszi a fájlt, azonnal látja, hogy a kiválasztott város Ertek tartományát összegezzük – nem kell kitalálnia, mi található az I oszlopban.</a:t>
          </a:r>
        </a:p>
      </xdr:txBody>
    </xdr:sp>
    <xdr:clientData/>
  </xdr:twoCellAnchor>
  <xdr:twoCellAnchor>
    <xdr:from>
      <xdr:col>0</xdr:col>
      <xdr:colOff>619008</xdr:colOff>
      <xdr:row>145</xdr:row>
      <xdr:rowOff>89843</xdr:rowOff>
    </xdr:from>
    <xdr:to>
      <xdr:col>26</xdr:col>
      <xdr:colOff>62575</xdr:colOff>
      <xdr:row>150</xdr:row>
      <xdr:rowOff>162748</xdr:rowOff>
    </xdr:to>
    <xdr:sp macro="" textlink="">
      <xdr:nvSpPr>
        <xdr:cNvPr id="30" name="Szövegdoboz 52">
          <a:extLst>
            <a:ext uri="{FF2B5EF4-FFF2-40B4-BE49-F238E27FC236}">
              <a16:creationId xmlns:a16="http://schemas.microsoft.com/office/drawing/2014/main" id="{0D22672B-7582-49B4-9A7A-C0B0ED489D57}"/>
            </a:ext>
          </a:extLst>
        </xdr:cNvPr>
        <xdr:cNvSpPr txBox="1"/>
      </xdr:nvSpPr>
      <xdr:spPr>
        <a:xfrm>
          <a:off x="619008" y="29041139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Konszolidált kereszttábla: egyetlen képlet mindkét irányban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Itt mutatkozik meg igazán a módszer ereje. Építsünk egy táblázatot, ahol a sorok a munkalapneveket, az oszlopfejlécek pedig a tartományneveket tartalmazzák. A vegyes hivatkozásoknak köszönhetően egyetlen képlet lehúzható és jobbra is húzható az egész táblázaton: a $B25 adja a munkalap nevét, a C$24 pedig a tartomány nevét. Öt munkalap és két mutatószám így egyetlen képletből számolható ki.</a:t>
          </a:r>
          <a:r>
            <a:rPr lang="hu-HU">
              <a:effectLst/>
            </a:rPr>
            <a:t> </a:t>
          </a:r>
        </a:p>
      </xdr:txBody>
    </xdr:sp>
    <xdr:clientData/>
  </xdr:twoCellAnchor>
  <xdr:twoCellAnchor>
    <xdr:from>
      <xdr:col>0</xdr:col>
      <xdr:colOff>595019</xdr:colOff>
      <xdr:row>155</xdr:row>
      <xdr:rowOff>101132</xdr:rowOff>
    </xdr:from>
    <xdr:to>
      <xdr:col>26</xdr:col>
      <xdr:colOff>38586</xdr:colOff>
      <xdr:row>160</xdr:row>
      <xdr:rowOff>174037</xdr:rowOff>
    </xdr:to>
    <xdr:sp macro="" textlink="">
      <xdr:nvSpPr>
        <xdr:cNvPr id="31" name="Szövegdoboz 52">
          <a:extLst>
            <a:ext uri="{FF2B5EF4-FFF2-40B4-BE49-F238E27FC236}">
              <a16:creationId xmlns:a16="http://schemas.microsoft.com/office/drawing/2014/main" id="{14C395CD-634B-4369-99BE-7C5D7219D3C1}"/>
            </a:ext>
          </a:extLst>
        </xdr:cNvPr>
        <xdr:cNvSpPr txBox="1"/>
      </xdr:nvSpPr>
      <xdr:spPr>
        <a:xfrm>
          <a:off x="595019" y="31180854"/>
          <a:ext cx="17529308" cy="1060683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Összegzés az összes munkalapon egyszerre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 Excel nem engedi a 3D-hivatkozásokat függvényekkel kombinálni – SZUMHA vagy DARABTELI esetén ez nem működik. Az INDIREKT és az elnevezett tartomány párosa erre is megoldást ad. Hozzunk létre egy munkafüzet-hatókörű Varosok nevet, amely a munkalapneveket tartalmazó tartományra mutat. Az INDIREKT ezután a Varosok név minden elemére lefut, így a SZUMHA nem egy, hanem öt részeredményt ad vissza tömbként, amelyet a SZORZATÖSSZEG ad össze.</a:t>
          </a:r>
          <a:endParaRPr lang="hu-HU">
            <a:effectLst/>
          </a:endParaRPr>
        </a:p>
      </xdr:txBody>
    </xdr:sp>
    <xdr:clientData/>
  </xdr:twoCellAnchor>
  <xdr:twoCellAnchor>
    <xdr:from>
      <xdr:col>0</xdr:col>
      <xdr:colOff>594549</xdr:colOff>
      <xdr:row>165</xdr:row>
      <xdr:rowOff>100661</xdr:rowOff>
    </xdr:from>
    <xdr:to>
      <xdr:col>26</xdr:col>
      <xdr:colOff>38116</xdr:colOff>
      <xdr:row>172</xdr:row>
      <xdr:rowOff>70555</xdr:rowOff>
    </xdr:to>
    <xdr:sp macro="" textlink="">
      <xdr:nvSpPr>
        <xdr:cNvPr id="32" name="Szövegdoboz 52">
          <a:extLst>
            <a:ext uri="{FF2B5EF4-FFF2-40B4-BE49-F238E27FC236}">
              <a16:creationId xmlns:a16="http://schemas.microsoft.com/office/drawing/2014/main" id="{630F68C5-5D65-4FAB-BFB9-2FFFB684BA7B}"/>
            </a:ext>
          </a:extLst>
        </xdr:cNvPr>
        <xdr:cNvSpPr txBox="1"/>
      </xdr:nvSpPr>
      <xdr:spPr>
        <a:xfrm>
          <a:off x="594549" y="33308809"/>
          <a:ext cx="17529308" cy="1310450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Miért működik jól ez a páros?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Karbantarthatóság: ha az adattábla 100 sorról 500-ra nő, elég a Névkezelőben egyszer átállítani a tartományt, és az összes INDIREKT képlet automatikusan követi. Ellenállóság a sorbeszúrással szemben: az elnevezett tartomány automatikusan igazodik, ha sorokat szúrunk be a határain belül – ez pontosan az INDIREKT legnagyobb gyengeségét orvosolja. Oszlopfüggetlenség: ha később beszúrunk egy oszlopot, és az érték I-ről J-re csúszik, a nevet egyszer frissítjük, és minden működik tovább. Végül a módszer megköveteli, hogy minden munkalap ugyanúgy épüljön fel, ami önmagában is jó gyakorlat egy riportmodellben.</a:t>
          </a:r>
          <a:endParaRPr lang="hu-HU">
            <a:effectLst/>
          </a:endParaRPr>
        </a:p>
      </xdr:txBody>
    </xdr:sp>
    <xdr:clientData/>
  </xdr:twoCellAnchor>
  <xdr:twoCellAnchor>
    <xdr:from>
      <xdr:col>0</xdr:col>
      <xdr:colOff>594079</xdr:colOff>
      <xdr:row>173</xdr:row>
      <xdr:rowOff>135467</xdr:rowOff>
    </xdr:from>
    <xdr:to>
      <xdr:col>26</xdr:col>
      <xdr:colOff>37646</xdr:colOff>
      <xdr:row>179</xdr:row>
      <xdr:rowOff>82315</xdr:rowOff>
    </xdr:to>
    <xdr:sp macro="" textlink="">
      <xdr:nvSpPr>
        <xdr:cNvPr id="33" name="Szövegdoboz 52">
          <a:extLst>
            <a:ext uri="{FF2B5EF4-FFF2-40B4-BE49-F238E27FC236}">
              <a16:creationId xmlns:a16="http://schemas.microsoft.com/office/drawing/2014/main" id="{C0CFD76A-B597-4B64-AE28-A58771A361C9}"/>
            </a:ext>
          </a:extLst>
        </xdr:cNvPr>
        <xdr:cNvSpPr txBox="1"/>
      </xdr:nvSpPr>
      <xdr:spPr>
        <a:xfrm>
          <a:off x="594079" y="34860560"/>
          <a:ext cx="17529308" cy="1111014"/>
        </a:xfrm>
        <a:prstGeom prst="roundRect">
          <a:avLst>
            <a:gd name="adj" fmla="val 15896"/>
          </a:avLst>
        </a:prstGeom>
        <a:solidFill>
          <a:schemeClr val="bg1">
            <a:lumMod val="95000"/>
          </a:schemeClr>
        </a:solidFill>
        <a:ln w="9525" cmpd="sng">
          <a:solidFill>
            <a:srgbClr val="008CC8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fontAlgn="t"/>
          <a:r>
            <a:rPr lang="hu-HU" sz="16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Hibakezelés</a:t>
          </a:r>
        </a:p>
        <a:p>
          <a:pPr fontAlgn="t"/>
          <a:endParaRPr lang="hu-HU" sz="16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hu-H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Mivel a név hiánya vagy elgépelése #HIV! hibát ad, érdemes minden képletet HAHIBA függvénybe csomagolni, a vezérlőpultra pedig egy ellenőrző cellát tenni, amely jelzi, ha érvénytelen munkalapnevet választottunk. A bemutató során érdemes élőben megmutatni, mi történik, ha az egyik lapról hiányzik az Ertek név – ez teszi kézzelfoghatóvá, miért fontos a következetes elnevezés.</a:t>
          </a:r>
          <a:endParaRPr lang="hu-HU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438" row="6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3A17C63E-968E-4228-9B16-1AF7A6946036}">
  <we:reference id="60aab7e5-981e-4822-a762-59292b86f99a" version="1.7.0.0" store="EXCatalog" storeType="EXCatalog"/>
  <we:alternateReferences>
    <we:reference id="WA200009907" version="1.7.0.0" store="" storeType="OMEX"/>
  </we:alternateReferences>
  <we:properties>
    <we:property name="version" value="&quot;0.23.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_xldudf_TGK_VAL</we:customFunctionIds>
        <we:customFunctionIds>_xldudf_TGK_FILTER</we:customFunctionIds>
        <we:customFunctionIds>_xldudf_TGK_OR</we:customFunctionIds>
        <we:customFunctionIds>_xldudf_TGK_DISPLAY</we:customFunctionIds>
        <we:customFunctionIds>_xldudf_TGK_UPDATEONLOAD</we:customFunctionIds>
      </we:customFunctionIdList>
    </a:ext>
    <a:ext xmlns:a="http://schemas.openxmlformats.org/drawingml/2006/main" uri="{0858819E-0033-43BF-8937-05EC82904868}">
      <we:backgroundApp state="0" runtimeId="Taskpane.Url"/>
    </a:ext>
  </we:extLst>
</we:webextension>
</file>

<file path=xl/webextensions/webextension2.xml><?xml version="1.0" encoding="utf-8"?>
<we:webextension xmlns:we="http://schemas.microsoft.com/office/webextensions/webextension/2010/11" id="{6C40C0FA-6375-49E6-BDC6-DA72C847D324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3.xml><?xml version="1.0" encoding="utf-8"?>
<we:webextension xmlns:we="http://schemas.microsoft.com/office/webextensions/webextension/2010/11" id="{C95B59DC-D5C5-4C88-BE5A-703D80C76EA0}">
  <we:reference id="8a512e2b-c04e-4c06-9235-11b6cd59f584" version="1.23.0.0" store="EXCatalog" storeType="EXCatalog"/>
  <we:alternateReferences>
    <we:reference id="WA200000169" version="1.2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CC8"/>
    <pageSetUpPr fitToPage="1"/>
  </sheetPr>
  <dimension ref="A1:AE221"/>
  <sheetViews>
    <sheetView showGridLines="0" tabSelected="1" topLeftCell="D186" zoomScaleNormal="100" workbookViewId="0">
      <selection activeCell="E6" sqref="E6:Y9"/>
    </sheetView>
  </sheetViews>
  <sheetFormatPr defaultColWidth="8.69921875" defaultRowHeight="13.8" zeroHeight="1" x14ac:dyDescent="0.25"/>
  <cols>
    <col min="1" max="1" width="9.296875" customWidth="1"/>
    <col min="2" max="2" width="20.69921875" customWidth="1"/>
    <col min="30" max="30" width="3.296875" customWidth="1"/>
    <col min="31" max="31" width="3" style="25" customWidth="1"/>
  </cols>
  <sheetData>
    <row r="1" spans="1:31" x14ac:dyDescent="0.25">
      <c r="AE1" s="24"/>
    </row>
    <row r="2" spans="1:31" s="24" customForma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14.25" customHeight="1" x14ac:dyDescent="0.25">
      <c r="E3" s="42" t="s">
        <v>206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AE3" s="23"/>
    </row>
    <row r="4" spans="1:31" ht="14.25" customHeight="1" x14ac:dyDescent="0.25"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AE4" s="23"/>
    </row>
    <row r="5" spans="1:31" x14ac:dyDescent="0.25">
      <c r="AE5" s="23"/>
    </row>
    <row r="6" spans="1:31" ht="14.25" customHeight="1" x14ac:dyDescent="0.25">
      <c r="E6" s="44" t="s">
        <v>207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AE6" s="23"/>
    </row>
    <row r="7" spans="1:31" ht="14.25" customHeight="1" x14ac:dyDescent="0.25"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AE7" s="23"/>
    </row>
    <row r="8" spans="1:31" ht="14.25" customHeight="1" x14ac:dyDescent="0.25"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AE8" s="23"/>
    </row>
    <row r="9" spans="1:31" ht="14.25" customHeight="1" x14ac:dyDescent="0.25"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AE9" s="23"/>
    </row>
    <row r="10" spans="1:31" x14ac:dyDescent="0.25">
      <c r="AE10" s="23"/>
    </row>
    <row r="11" spans="1:31" x14ac:dyDescent="0.25">
      <c r="AE11" s="23"/>
    </row>
    <row r="12" spans="1:31" ht="21.75" customHeight="1" x14ac:dyDescent="0.25">
      <c r="E12" s="36" t="s">
        <v>0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AE12" s="23"/>
    </row>
    <row r="13" spans="1:31" ht="21.75" customHeight="1" x14ac:dyDescent="0.25"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AE13" s="23"/>
    </row>
    <row r="14" spans="1:31" x14ac:dyDescent="0.25">
      <c r="AE14" s="23"/>
    </row>
    <row r="15" spans="1:31" x14ac:dyDescent="0.25">
      <c r="AE15" s="23"/>
    </row>
    <row r="16" spans="1:31" ht="14.25" customHeight="1" x14ac:dyDescent="0.25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E16" s="23"/>
    </row>
    <row r="17" spans="2:31" ht="14.25" customHeight="1" x14ac:dyDescent="0.25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E17" s="23"/>
    </row>
    <row r="18" spans="2:31" x14ac:dyDescent="0.25">
      <c r="AE18" s="23"/>
    </row>
    <row r="19" spans="2:31" ht="14.25" customHeight="1" x14ac:dyDescent="0.25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E19" s="23"/>
    </row>
    <row r="20" spans="2:31" ht="14.2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E20" s="23"/>
    </row>
    <row r="21" spans="2:31" x14ac:dyDescent="0.25">
      <c r="AE21" s="23"/>
    </row>
    <row r="22" spans="2:31" ht="14.25" customHeight="1" x14ac:dyDescent="0.25">
      <c r="E22" s="26" t="s">
        <v>1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AE22" s="23"/>
    </row>
    <row r="23" spans="2:31" ht="14.25" customHeight="1" x14ac:dyDescent="0.25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AE23" s="23"/>
    </row>
    <row r="24" spans="2:31" ht="14.25" customHeigh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AE24" s="23"/>
    </row>
    <row r="25" spans="2:31" x14ac:dyDescent="0.25">
      <c r="AE25" s="23"/>
    </row>
    <row r="26" spans="2:31" x14ac:dyDescent="0.25">
      <c r="AE26" s="23"/>
    </row>
    <row r="27" spans="2:31" x14ac:dyDescent="0.25">
      <c r="AE27" s="23"/>
    </row>
    <row r="28" spans="2:31" ht="21.75" customHeight="1" x14ac:dyDescent="0.25">
      <c r="E28" s="36" t="s">
        <v>2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AE28" s="23"/>
    </row>
    <row r="29" spans="2:31" ht="21.75" customHeight="1" x14ac:dyDescent="0.25"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AE29" s="23"/>
    </row>
    <row r="30" spans="2:31" x14ac:dyDescent="0.25">
      <c r="AE30" s="23"/>
    </row>
    <row r="31" spans="2:31" x14ac:dyDescent="0.25">
      <c r="AE31" s="23"/>
    </row>
    <row r="32" spans="2:31" ht="14.25" customHeight="1" x14ac:dyDescent="0.25">
      <c r="B32" s="41" t="s">
        <v>3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E32" s="23"/>
    </row>
    <row r="33" spans="2:31" ht="14.25" customHeight="1" x14ac:dyDescent="0.25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E33" s="23"/>
    </row>
    <row r="34" spans="2:31" x14ac:dyDescent="0.25">
      <c r="AE34" s="23"/>
    </row>
    <row r="35" spans="2:31" ht="24" customHeight="1" x14ac:dyDescent="0.25">
      <c r="E35" s="35" t="s">
        <v>4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AE35" s="23"/>
    </row>
    <row r="36" spans="2:31" ht="24" customHeight="1" x14ac:dyDescent="0.25"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AE36" s="23"/>
    </row>
    <row r="37" spans="2:31" x14ac:dyDescent="0.25">
      <c r="AE37" s="23"/>
    </row>
    <row r="38" spans="2:31" x14ac:dyDescent="0.25">
      <c r="AE38" s="23"/>
    </row>
    <row r="39" spans="2:31" ht="22.5" customHeight="1" x14ac:dyDescent="0.4">
      <c r="B39" s="1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E39" s="23"/>
    </row>
    <row r="40" spans="2:31" x14ac:dyDescent="0.25">
      <c r="AE40" s="23"/>
    </row>
    <row r="41" spans="2:31" ht="14.2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E41" s="23"/>
    </row>
    <row r="42" spans="2:31" ht="14.2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E42" s="23"/>
    </row>
    <row r="43" spans="2:31" x14ac:dyDescent="0.25">
      <c r="AE43" s="23"/>
    </row>
    <row r="44" spans="2:31" x14ac:dyDescent="0.25">
      <c r="AE44" s="23"/>
    </row>
    <row r="45" spans="2:31" ht="22.5" customHeight="1" x14ac:dyDescent="0.4">
      <c r="B45" s="1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E45" s="23"/>
    </row>
    <row r="46" spans="2:31" x14ac:dyDescent="0.25">
      <c r="AE46" s="23"/>
    </row>
    <row r="47" spans="2:31" ht="14.2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E47" s="23"/>
    </row>
    <row r="48" spans="2:31" ht="14.25" customHeight="1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E48" s="23"/>
    </row>
    <row r="49" spans="2:31" x14ac:dyDescent="0.25">
      <c r="AE49" s="23"/>
    </row>
    <row r="50" spans="2:31" x14ac:dyDescent="0.25">
      <c r="AE50" s="23"/>
    </row>
    <row r="51" spans="2:31" ht="22.5" customHeight="1" x14ac:dyDescent="0.4">
      <c r="B51" s="1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E51" s="23"/>
    </row>
    <row r="52" spans="2:31" x14ac:dyDescent="0.25">
      <c r="AE52" s="23"/>
    </row>
    <row r="53" spans="2:31" ht="14.25" customHeight="1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E53" s="23"/>
    </row>
    <row r="54" spans="2:31" ht="14.25" customHeight="1" x14ac:dyDescent="0.25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E54" s="23"/>
    </row>
    <row r="55" spans="2:31" x14ac:dyDescent="0.25">
      <c r="AE55" s="23"/>
    </row>
    <row r="56" spans="2:31" x14ac:dyDescent="0.25">
      <c r="AE56" s="23"/>
    </row>
    <row r="57" spans="2:31" x14ac:dyDescent="0.25">
      <c r="AE57" s="23"/>
    </row>
    <row r="58" spans="2:31" ht="21.75" customHeight="1" x14ac:dyDescent="0.25">
      <c r="E58" s="36" t="s">
        <v>5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AE58" s="23"/>
    </row>
    <row r="59" spans="2:31" ht="21.75" customHeight="1" x14ac:dyDescent="0.25"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AE59" s="23"/>
    </row>
    <row r="60" spans="2:31" x14ac:dyDescent="0.25">
      <c r="AE60" s="23"/>
    </row>
    <row r="61" spans="2:31" x14ac:dyDescent="0.25">
      <c r="AE61" s="23"/>
    </row>
    <row r="62" spans="2:31" ht="14.25" customHeight="1" x14ac:dyDescent="0.25">
      <c r="B62" s="34" t="s">
        <v>6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E62" s="23"/>
    </row>
    <row r="63" spans="2:31" ht="14.2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E63" s="23"/>
    </row>
    <row r="64" spans="2:31" x14ac:dyDescent="0.25">
      <c r="AE64" s="23"/>
    </row>
    <row r="65" spans="2:31" ht="19.5" customHeight="1" x14ac:dyDescent="0.25">
      <c r="B65" s="37" t="s">
        <v>7</v>
      </c>
      <c r="C65" s="37"/>
      <c r="D65" s="37"/>
      <c r="E65" s="37"/>
      <c r="F65" s="37"/>
      <c r="G65" s="37" t="s">
        <v>8</v>
      </c>
      <c r="H65" s="37"/>
      <c r="I65" s="37"/>
      <c r="J65" s="37"/>
      <c r="K65" s="37"/>
      <c r="L65" s="37"/>
      <c r="M65" s="37"/>
      <c r="N65" s="37"/>
      <c r="O65" s="37" t="s">
        <v>9</v>
      </c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E65" s="23"/>
    </row>
    <row r="66" spans="2:31" ht="14.25" customHeight="1" x14ac:dyDescent="0.25">
      <c r="B66" s="27" t="s">
        <v>10</v>
      </c>
      <c r="C66" s="27"/>
      <c r="D66" s="27"/>
      <c r="E66" s="27"/>
      <c r="F66" s="27"/>
      <c r="G66" s="40" t="s">
        <v>11</v>
      </c>
      <c r="H66" s="40"/>
      <c r="I66" s="40"/>
      <c r="J66" s="40"/>
      <c r="K66" s="40"/>
      <c r="L66" s="40"/>
      <c r="M66" s="40"/>
      <c r="N66" s="40"/>
      <c r="O66" s="27" t="s">
        <v>12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E66" s="23"/>
    </row>
    <row r="67" spans="2:31" ht="14.25" customHeight="1" x14ac:dyDescent="0.25">
      <c r="B67" s="27"/>
      <c r="C67" s="27"/>
      <c r="D67" s="27"/>
      <c r="E67" s="27"/>
      <c r="F67" s="27"/>
      <c r="G67" s="40"/>
      <c r="H67" s="40"/>
      <c r="I67" s="40"/>
      <c r="J67" s="40"/>
      <c r="K67" s="40"/>
      <c r="L67" s="40"/>
      <c r="M67" s="40"/>
      <c r="N67" s="40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E67" s="23"/>
    </row>
    <row r="68" spans="2:31" ht="14.25" customHeight="1" x14ac:dyDescent="0.25">
      <c r="B68" s="27" t="s">
        <v>13</v>
      </c>
      <c r="C68" s="27"/>
      <c r="D68" s="27"/>
      <c r="E68" s="27"/>
      <c r="F68" s="27"/>
      <c r="G68" s="40" t="s">
        <v>14</v>
      </c>
      <c r="H68" s="40"/>
      <c r="I68" s="40"/>
      <c r="J68" s="40"/>
      <c r="K68" s="40"/>
      <c r="L68" s="40"/>
      <c r="M68" s="40"/>
      <c r="N68" s="40"/>
      <c r="O68" s="27" t="s">
        <v>15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E68" s="23"/>
    </row>
    <row r="69" spans="2:31" ht="14.25" customHeight="1" x14ac:dyDescent="0.25">
      <c r="B69" s="27"/>
      <c r="C69" s="27"/>
      <c r="D69" s="27"/>
      <c r="E69" s="27"/>
      <c r="F69" s="27"/>
      <c r="G69" s="40"/>
      <c r="H69" s="40"/>
      <c r="I69" s="40"/>
      <c r="J69" s="40"/>
      <c r="K69" s="40"/>
      <c r="L69" s="40"/>
      <c r="M69" s="40"/>
      <c r="N69" s="40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E69" s="23"/>
    </row>
    <row r="70" spans="2:31" ht="14.25" customHeight="1" x14ac:dyDescent="0.25">
      <c r="B70" s="27" t="s">
        <v>16</v>
      </c>
      <c r="C70" s="27"/>
      <c r="D70" s="27"/>
      <c r="E70" s="27"/>
      <c r="F70" s="27"/>
      <c r="G70" s="40" t="s">
        <v>17</v>
      </c>
      <c r="H70" s="40"/>
      <c r="I70" s="40"/>
      <c r="J70" s="40"/>
      <c r="K70" s="40"/>
      <c r="L70" s="40"/>
      <c r="M70" s="40"/>
      <c r="N70" s="40"/>
      <c r="O70" s="27" t="s">
        <v>18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E70" s="23"/>
    </row>
    <row r="71" spans="2:31" ht="14.25" customHeight="1" x14ac:dyDescent="0.25">
      <c r="B71" s="27"/>
      <c r="C71" s="27"/>
      <c r="D71" s="27"/>
      <c r="E71" s="27"/>
      <c r="F71" s="27"/>
      <c r="G71" s="40"/>
      <c r="H71" s="40"/>
      <c r="I71" s="40"/>
      <c r="J71" s="40"/>
      <c r="K71" s="40"/>
      <c r="L71" s="40"/>
      <c r="M71" s="40"/>
      <c r="N71" s="40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E71" s="23"/>
    </row>
    <row r="72" spans="2:31" ht="14.25" customHeight="1" x14ac:dyDescent="0.25">
      <c r="B72" s="27" t="s">
        <v>19</v>
      </c>
      <c r="C72" s="27"/>
      <c r="D72" s="27"/>
      <c r="E72" s="27"/>
      <c r="F72" s="27"/>
      <c r="G72" s="40" t="s">
        <v>20</v>
      </c>
      <c r="H72" s="40"/>
      <c r="I72" s="40"/>
      <c r="J72" s="40"/>
      <c r="K72" s="40"/>
      <c r="L72" s="40"/>
      <c r="M72" s="40"/>
      <c r="N72" s="40"/>
      <c r="O72" s="27" t="s">
        <v>21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E72" s="23"/>
    </row>
    <row r="73" spans="2:31" ht="14.25" customHeight="1" x14ac:dyDescent="0.25">
      <c r="B73" s="27"/>
      <c r="C73" s="27"/>
      <c r="D73" s="27"/>
      <c r="E73" s="27"/>
      <c r="F73" s="27"/>
      <c r="G73" s="40"/>
      <c r="H73" s="40"/>
      <c r="I73" s="40"/>
      <c r="J73" s="40"/>
      <c r="K73" s="40"/>
      <c r="L73" s="40"/>
      <c r="M73" s="40"/>
      <c r="N73" s="40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E73" s="23"/>
    </row>
    <row r="74" spans="2:31" x14ac:dyDescent="0.25">
      <c r="AE74" s="23"/>
    </row>
    <row r="75" spans="2:31" x14ac:dyDescent="0.25">
      <c r="AE75" s="23"/>
    </row>
    <row r="76" spans="2:31" ht="14.25" customHeight="1" x14ac:dyDescent="0.25">
      <c r="E76" s="26" t="s">
        <v>22</v>
      </c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AE76" s="23"/>
    </row>
    <row r="77" spans="2:31" ht="14.25" customHeight="1" x14ac:dyDescent="0.25"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AE77" s="23"/>
    </row>
    <row r="78" spans="2:31" ht="14.25" customHeight="1" x14ac:dyDescent="0.25"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AE78" s="23"/>
    </row>
    <row r="79" spans="2:31" x14ac:dyDescent="0.25">
      <c r="AE79" s="23"/>
    </row>
    <row r="80" spans="2:31" x14ac:dyDescent="0.25">
      <c r="AE80" s="23"/>
    </row>
    <row r="81" spans="2:31" x14ac:dyDescent="0.25">
      <c r="AE81" s="23"/>
    </row>
    <row r="82" spans="2:31" ht="21.75" customHeight="1" x14ac:dyDescent="0.25">
      <c r="E82" s="36" t="s">
        <v>23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AE82" s="23"/>
    </row>
    <row r="83" spans="2:31" ht="21.75" customHeight="1" x14ac:dyDescent="0.25"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AE83" s="23"/>
    </row>
    <row r="84" spans="2:31" x14ac:dyDescent="0.25">
      <c r="AE84" s="23"/>
    </row>
    <row r="85" spans="2:31" x14ac:dyDescent="0.25">
      <c r="AE85" s="23"/>
    </row>
    <row r="86" spans="2:31" ht="14.25" customHeight="1" x14ac:dyDescent="0.25">
      <c r="B86" s="39" t="s">
        <v>24</v>
      </c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E86" s="23"/>
    </row>
    <row r="87" spans="2:31" ht="14.25" customHeight="1" x14ac:dyDescent="0.25"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E87" s="23"/>
    </row>
    <row r="88" spans="2:31" x14ac:dyDescent="0.25">
      <c r="AE88" s="23"/>
    </row>
    <row r="89" spans="2:31" ht="22.5" customHeight="1" x14ac:dyDescent="0.4">
      <c r="B89" s="1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E89" s="23"/>
    </row>
    <row r="90" spans="2:31" x14ac:dyDescent="0.25">
      <c r="AE90" s="23"/>
    </row>
    <row r="91" spans="2:31" ht="14.25" customHeight="1" x14ac:dyDescent="0.2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E91" s="23"/>
    </row>
    <row r="92" spans="2:31" ht="14.25" customHeight="1" x14ac:dyDescent="0.2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E92" s="23"/>
    </row>
    <row r="93" spans="2:31" x14ac:dyDescent="0.25">
      <c r="AE93" s="23"/>
    </row>
    <row r="94" spans="2:31" x14ac:dyDescent="0.25">
      <c r="AE94" s="23"/>
    </row>
    <row r="95" spans="2:31" ht="22.5" customHeight="1" x14ac:dyDescent="0.25"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E95" s="23"/>
    </row>
    <row r="96" spans="2:31" ht="22.8" x14ac:dyDescent="0.4">
      <c r="B96" s="1"/>
      <c r="AE96" s="23"/>
    </row>
    <row r="97" spans="2:31" ht="14.25" customHeight="1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E97" s="23"/>
    </row>
    <row r="98" spans="2:31" ht="14.25" customHeight="1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E98" s="23"/>
    </row>
    <row r="99" spans="2:31" x14ac:dyDescent="0.25">
      <c r="AE99" s="23"/>
    </row>
    <row r="100" spans="2:31" ht="24" customHeight="1" x14ac:dyDescent="0.25">
      <c r="E100" s="35" t="s">
        <v>25</v>
      </c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AE100" s="23"/>
    </row>
    <row r="101" spans="2:31" ht="24" customHeight="1" x14ac:dyDescent="0.25"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AE101" s="23"/>
    </row>
    <row r="102" spans="2:31" x14ac:dyDescent="0.25">
      <c r="AE102" s="23"/>
    </row>
    <row r="103" spans="2:31" x14ac:dyDescent="0.25">
      <c r="AE103" s="23"/>
    </row>
    <row r="104" spans="2:31" ht="22.5" customHeight="1" x14ac:dyDescent="0.4">
      <c r="B104" s="1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E104" s="23"/>
    </row>
    <row r="105" spans="2:31" x14ac:dyDescent="0.25">
      <c r="AE105" s="23"/>
    </row>
    <row r="106" spans="2:31" ht="14.25" customHeight="1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E106" s="23"/>
    </row>
    <row r="107" spans="2:31" ht="14.25" customHeight="1" x14ac:dyDescent="0.2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E107" s="23"/>
    </row>
    <row r="108" spans="2:31" x14ac:dyDescent="0.25">
      <c r="AE108" s="23"/>
    </row>
    <row r="109" spans="2:31" ht="24" customHeight="1" x14ac:dyDescent="0.25">
      <c r="E109" s="35" t="s">
        <v>26</v>
      </c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AE109" s="23"/>
    </row>
    <row r="110" spans="2:31" ht="24" customHeight="1" x14ac:dyDescent="0.25"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AE110" s="23"/>
    </row>
    <row r="111" spans="2:31" x14ac:dyDescent="0.25">
      <c r="AE111" s="23"/>
    </row>
    <row r="112" spans="2:31" x14ac:dyDescent="0.25">
      <c r="AE112" s="23"/>
    </row>
    <row r="113" spans="2:31" ht="22.5" customHeight="1" x14ac:dyDescent="0.4">
      <c r="B113" s="1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E113" s="23"/>
    </row>
    <row r="114" spans="2:31" x14ac:dyDescent="0.25">
      <c r="AE114" s="23"/>
    </row>
    <row r="115" spans="2:31" ht="14.25" customHeight="1" x14ac:dyDescent="0.2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E115" s="23"/>
    </row>
    <row r="116" spans="2:31" ht="14.25" customHeight="1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E116" s="23"/>
    </row>
    <row r="117" spans="2:31" x14ac:dyDescent="0.25">
      <c r="AE117" s="23"/>
    </row>
    <row r="118" spans="2:31" ht="24" customHeight="1" x14ac:dyDescent="0.25">
      <c r="E118" s="35" t="s">
        <v>27</v>
      </c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AE118" s="23"/>
    </row>
    <row r="119" spans="2:31" ht="24" customHeight="1" x14ac:dyDescent="0.25"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AE119" s="23"/>
    </row>
    <row r="120" spans="2:31" x14ac:dyDescent="0.25">
      <c r="AE120" s="23"/>
    </row>
    <row r="121" spans="2:31" x14ac:dyDescent="0.25">
      <c r="AE121" s="23"/>
    </row>
    <row r="122" spans="2:31" x14ac:dyDescent="0.25">
      <c r="AE122" s="23"/>
    </row>
    <row r="123" spans="2:31" ht="21.75" customHeight="1" x14ac:dyDescent="0.25">
      <c r="E123" s="36" t="s">
        <v>28</v>
      </c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AE123" s="23"/>
    </row>
    <row r="124" spans="2:31" ht="21.75" customHeight="1" x14ac:dyDescent="0.25"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AE124" s="23"/>
    </row>
    <row r="125" spans="2:31" x14ac:dyDescent="0.25">
      <c r="AE125" s="23"/>
    </row>
    <row r="126" spans="2:31" x14ac:dyDescent="0.25">
      <c r="AE126" s="23"/>
    </row>
    <row r="127" spans="2:31" ht="14.25" customHeight="1" x14ac:dyDescent="0.25">
      <c r="B127" s="34" t="s">
        <v>29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E127" s="23"/>
    </row>
    <row r="128" spans="2:31" ht="14.25" customHeight="1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E128" s="23"/>
    </row>
    <row r="129" spans="2:31" ht="14.25" customHeight="1" x14ac:dyDescent="0.25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E129" s="23"/>
    </row>
    <row r="130" spans="2:31" x14ac:dyDescent="0.25">
      <c r="AE130" s="23"/>
    </row>
    <row r="131" spans="2:31" ht="22.5" customHeight="1" x14ac:dyDescent="0.4">
      <c r="B131" s="1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E131" s="23"/>
    </row>
    <row r="132" spans="2:31" x14ac:dyDescent="0.25">
      <c r="AE132" s="23"/>
    </row>
    <row r="133" spans="2:31" ht="14.25" customHeight="1" x14ac:dyDescent="0.2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E133" s="23"/>
    </row>
    <row r="134" spans="2:31" ht="14.25" customHeight="1" x14ac:dyDescent="0.2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E134" s="23"/>
    </row>
    <row r="135" spans="2:31" ht="14.25" customHeight="1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E135" s="23"/>
    </row>
    <row r="136" spans="2:31" x14ac:dyDescent="0.25">
      <c r="AE136" s="23"/>
    </row>
    <row r="137" spans="2:31" x14ac:dyDescent="0.25">
      <c r="AE137" s="23"/>
    </row>
    <row r="138" spans="2:31" ht="22.5" customHeight="1" x14ac:dyDescent="0.4">
      <c r="B138" s="1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E138" s="23"/>
    </row>
    <row r="139" spans="2:31" x14ac:dyDescent="0.25">
      <c r="AE139" s="23"/>
    </row>
    <row r="140" spans="2:31" ht="14.25" customHeight="1" x14ac:dyDescent="0.2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E140" s="23"/>
    </row>
    <row r="141" spans="2:31" ht="14.25" customHeight="1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E141" s="23"/>
    </row>
    <row r="142" spans="2:31" x14ac:dyDescent="0.25">
      <c r="AE142" s="23"/>
    </row>
    <row r="143" spans="2:31" ht="24" customHeight="1" x14ac:dyDescent="0.25">
      <c r="E143" s="35" t="s">
        <v>30</v>
      </c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AE143" s="23"/>
    </row>
    <row r="144" spans="2:31" ht="24" customHeight="1" x14ac:dyDescent="0.25"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AE144" s="23"/>
    </row>
    <row r="145" spans="2:31" x14ac:dyDescent="0.25">
      <c r="AE145" s="23"/>
    </row>
    <row r="146" spans="2:31" x14ac:dyDescent="0.25">
      <c r="AE146" s="23"/>
    </row>
    <row r="147" spans="2:31" ht="22.5" customHeight="1" x14ac:dyDescent="0.4">
      <c r="B147" s="1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E147" s="23"/>
    </row>
    <row r="148" spans="2:31" x14ac:dyDescent="0.25">
      <c r="AE148" s="23"/>
    </row>
    <row r="149" spans="2:31" ht="14.25" customHeight="1" x14ac:dyDescent="0.2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E149" s="23"/>
    </row>
    <row r="150" spans="2:31" ht="14.25" customHeight="1" x14ac:dyDescent="0.2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E150" s="23"/>
    </row>
    <row r="151" spans="2:31" ht="14.25" customHeight="1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E151" s="23"/>
    </row>
    <row r="152" spans="2:31" x14ac:dyDescent="0.25">
      <c r="AE152" s="23"/>
    </row>
    <row r="153" spans="2:31" ht="24" customHeight="1" x14ac:dyDescent="0.25">
      <c r="E153" s="35" t="s">
        <v>31</v>
      </c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AE153" s="23"/>
    </row>
    <row r="154" spans="2:31" ht="24" customHeight="1" x14ac:dyDescent="0.25"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AE154" s="23"/>
    </row>
    <row r="155" spans="2:31" x14ac:dyDescent="0.25">
      <c r="AE155" s="23"/>
    </row>
    <row r="156" spans="2:31" x14ac:dyDescent="0.25">
      <c r="AE156" s="23"/>
    </row>
    <row r="157" spans="2:31" ht="22.5" customHeight="1" x14ac:dyDescent="0.4">
      <c r="B157" s="1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E157" s="23"/>
    </row>
    <row r="158" spans="2:31" x14ac:dyDescent="0.25">
      <c r="AE158" s="23"/>
    </row>
    <row r="159" spans="2:31" ht="14.25" customHeight="1" x14ac:dyDescent="0.2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E159" s="23"/>
    </row>
    <row r="160" spans="2:31" ht="14.25" customHeight="1" x14ac:dyDescent="0.2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E160" s="23"/>
    </row>
    <row r="161" spans="2:31" ht="14.25" customHeight="1" x14ac:dyDescent="0.25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E161" s="23"/>
    </row>
    <row r="162" spans="2:31" x14ac:dyDescent="0.25">
      <c r="AE162" s="23"/>
    </row>
    <row r="163" spans="2:31" ht="24" customHeight="1" x14ac:dyDescent="0.25">
      <c r="E163" s="35" t="s">
        <v>32</v>
      </c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AE163" s="23"/>
    </row>
    <row r="164" spans="2:31" ht="24" customHeight="1" x14ac:dyDescent="0.25"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AE164" s="23"/>
    </row>
    <row r="165" spans="2:31" x14ac:dyDescent="0.25">
      <c r="AE165" s="23"/>
    </row>
    <row r="166" spans="2:31" x14ac:dyDescent="0.25">
      <c r="AE166" s="23"/>
    </row>
    <row r="167" spans="2:31" ht="22.5" customHeight="1" x14ac:dyDescent="0.4">
      <c r="B167" s="1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E167" s="23"/>
    </row>
    <row r="168" spans="2:31" x14ac:dyDescent="0.25">
      <c r="AE168" s="23"/>
    </row>
    <row r="169" spans="2:31" ht="14.25" customHeight="1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E169" s="23"/>
    </row>
    <row r="170" spans="2:31" ht="14.25" customHeight="1" x14ac:dyDescent="0.2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E170" s="23"/>
    </row>
    <row r="171" spans="2:31" ht="14.25" customHeight="1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E171" s="23"/>
    </row>
    <row r="172" spans="2:31" x14ac:dyDescent="0.25">
      <c r="AE172" s="23"/>
    </row>
    <row r="173" spans="2:31" x14ac:dyDescent="0.25">
      <c r="AE173" s="23"/>
    </row>
    <row r="174" spans="2:31" x14ac:dyDescent="0.25">
      <c r="AE174" s="23"/>
    </row>
    <row r="175" spans="2:31" ht="22.5" customHeight="1" x14ac:dyDescent="0.4">
      <c r="B175" s="1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E175" s="23"/>
    </row>
    <row r="176" spans="2:31" x14ac:dyDescent="0.25">
      <c r="AE176" s="23"/>
    </row>
    <row r="177" spans="2:31" ht="14.25" customHeight="1" x14ac:dyDescent="0.2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E177" s="23"/>
    </row>
    <row r="178" spans="2:31" ht="14.25" customHeight="1" x14ac:dyDescent="0.2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E178" s="23"/>
    </row>
    <row r="179" spans="2:31" x14ac:dyDescent="0.25">
      <c r="AE179" s="23"/>
    </row>
    <row r="180" spans="2:31" ht="24" customHeight="1" x14ac:dyDescent="0.25">
      <c r="E180" s="35" t="s">
        <v>33</v>
      </c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AE180" s="23"/>
    </row>
    <row r="181" spans="2:31" ht="24" customHeight="1" x14ac:dyDescent="0.25"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AE181" s="23"/>
    </row>
    <row r="182" spans="2:31" x14ac:dyDescent="0.25">
      <c r="AE182" s="23"/>
    </row>
    <row r="183" spans="2:31" x14ac:dyDescent="0.25">
      <c r="AE183" s="23"/>
    </row>
    <row r="184" spans="2:31" x14ac:dyDescent="0.25">
      <c r="AE184" s="23"/>
    </row>
    <row r="185" spans="2:31" ht="21.75" customHeight="1" x14ac:dyDescent="0.25">
      <c r="E185" s="36" t="s">
        <v>34</v>
      </c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AE185" s="23"/>
    </row>
    <row r="186" spans="2:31" ht="21.75" customHeight="1" x14ac:dyDescent="0.25"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AE186" s="23"/>
    </row>
    <row r="187" spans="2:31" x14ac:dyDescent="0.25">
      <c r="AE187" s="23"/>
    </row>
    <row r="188" spans="2:31" x14ac:dyDescent="0.25">
      <c r="AE188" s="23"/>
    </row>
    <row r="189" spans="2:31" ht="14.25" customHeight="1" x14ac:dyDescent="0.25">
      <c r="B189" s="34" t="s">
        <v>35</v>
      </c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E189" s="23"/>
    </row>
    <row r="190" spans="2:31" ht="14.2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E190" s="23"/>
    </row>
    <row r="191" spans="2:31" x14ac:dyDescent="0.25">
      <c r="AE191" s="23"/>
    </row>
    <row r="192" spans="2:31" ht="19.5" customHeight="1" x14ac:dyDescent="0.25">
      <c r="B192" s="37" t="s">
        <v>36</v>
      </c>
      <c r="C192" s="37"/>
      <c r="D192" s="37"/>
      <c r="E192" s="37"/>
      <c r="F192" s="37"/>
      <c r="G192" s="37" t="s">
        <v>37</v>
      </c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E192" s="23"/>
    </row>
    <row r="193" spans="2:31" ht="14.25" customHeight="1" x14ac:dyDescent="0.25">
      <c r="B193" s="27" t="s">
        <v>38</v>
      </c>
      <c r="C193" s="27"/>
      <c r="D193" s="27"/>
      <c r="E193" s="27"/>
      <c r="F193" s="27"/>
      <c r="G193" s="27" t="s">
        <v>39</v>
      </c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E193" s="23"/>
    </row>
    <row r="194" spans="2:31" ht="14.25" customHeight="1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E194" s="23"/>
    </row>
    <row r="195" spans="2:31" ht="14.25" customHeight="1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E195" s="23"/>
    </row>
    <row r="196" spans="2:31" ht="14.25" customHeight="1" x14ac:dyDescent="0.25">
      <c r="B196" s="27" t="s">
        <v>40</v>
      </c>
      <c r="C196" s="27"/>
      <c r="D196" s="27"/>
      <c r="E196" s="27"/>
      <c r="F196" s="27"/>
      <c r="G196" s="27" t="s">
        <v>41</v>
      </c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E196" s="23"/>
    </row>
    <row r="197" spans="2:31" ht="14.25" customHeight="1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E197" s="23"/>
    </row>
    <row r="198" spans="2:31" ht="14.25" customHeight="1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E198" s="23"/>
    </row>
    <row r="199" spans="2:31" ht="14.25" customHeight="1" x14ac:dyDescent="0.25">
      <c r="B199" s="27" t="s">
        <v>42</v>
      </c>
      <c r="C199" s="27"/>
      <c r="D199" s="27"/>
      <c r="E199" s="27"/>
      <c r="F199" s="27"/>
      <c r="G199" s="27" t="s">
        <v>43</v>
      </c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E199" s="23"/>
    </row>
    <row r="200" spans="2:31" ht="14.25" customHeight="1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E200" s="23"/>
    </row>
    <row r="201" spans="2:31" ht="14.25" customHeight="1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E201" s="23"/>
    </row>
    <row r="202" spans="2:31" ht="14.25" customHeight="1" x14ac:dyDescent="0.25">
      <c r="B202" s="27" t="s">
        <v>44</v>
      </c>
      <c r="C202" s="27"/>
      <c r="D202" s="27"/>
      <c r="E202" s="27"/>
      <c r="F202" s="27"/>
      <c r="G202" s="27" t="s">
        <v>45</v>
      </c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E202" s="23"/>
    </row>
    <row r="203" spans="2:31" ht="14.25" customHeight="1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E203" s="23"/>
    </row>
    <row r="204" spans="2:31" ht="14.25" customHeight="1" x14ac:dyDescent="0.25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E204" s="23"/>
    </row>
    <row r="205" spans="2:31" x14ac:dyDescent="0.25">
      <c r="AE205" s="23"/>
    </row>
    <row r="206" spans="2:31" x14ac:dyDescent="0.25">
      <c r="AE206" s="23"/>
    </row>
    <row r="207" spans="2:31" ht="19.5" customHeight="1" x14ac:dyDescent="0.25">
      <c r="B207" s="28" t="s">
        <v>46</v>
      </c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P207" s="29" t="s">
        <v>47</v>
      </c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E207" s="23"/>
    </row>
    <row r="208" spans="2:31" ht="14.25" customHeight="1" x14ac:dyDescent="0.25">
      <c r="B208" s="30" t="s">
        <v>208</v>
      </c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P208" s="32" t="s">
        <v>209</v>
      </c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E208" s="23"/>
    </row>
    <row r="209" spans="1:31" ht="14.25" customHeight="1" x14ac:dyDescent="0.25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E209" s="23"/>
    </row>
    <row r="210" spans="1:31" ht="14.25" customHeight="1" x14ac:dyDescent="0.25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E210" s="23"/>
    </row>
    <row r="211" spans="1:31" ht="14.25" customHeight="1" x14ac:dyDescent="0.25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E211" s="23"/>
    </row>
    <row r="212" spans="1:31" ht="14.25" customHeight="1" x14ac:dyDescent="0.25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E212" s="23"/>
    </row>
    <row r="213" spans="1:31" ht="14.25" customHeight="1" x14ac:dyDescent="0.25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E213" s="23"/>
    </row>
    <row r="214" spans="1:31" ht="14.25" customHeight="1" x14ac:dyDescent="0.25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E214" s="23"/>
    </row>
    <row r="215" spans="1:31" x14ac:dyDescent="0.25">
      <c r="AE215" s="23"/>
    </row>
    <row r="216" spans="1:31" x14ac:dyDescent="0.25">
      <c r="AE216" s="23"/>
    </row>
    <row r="217" spans="1:31" ht="14.25" customHeight="1" x14ac:dyDescent="0.25">
      <c r="E217" s="26" t="s">
        <v>48</v>
      </c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AE217" s="23"/>
    </row>
    <row r="218" spans="1:31" ht="14.25" customHeight="1" x14ac:dyDescent="0.25"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AE218" s="23"/>
    </row>
    <row r="219" spans="1:31" ht="14.25" customHeight="1" x14ac:dyDescent="0.25"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AE219" s="23"/>
    </row>
    <row r="220" spans="1:31" x14ac:dyDescent="0.25">
      <c r="AE220" s="23"/>
    </row>
    <row r="221" spans="1:31" s="24" customForma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</row>
  </sheetData>
  <mergeCells count="81">
    <mergeCell ref="E3:Y4"/>
    <mergeCell ref="E6:Y9"/>
    <mergeCell ref="E12:Y13"/>
    <mergeCell ref="B16:AC17"/>
    <mergeCell ref="B19:AC20"/>
    <mergeCell ref="E22:Y24"/>
    <mergeCell ref="E28:Y29"/>
    <mergeCell ref="B32:AC33"/>
    <mergeCell ref="E35:Y36"/>
    <mergeCell ref="C39:AC39"/>
    <mergeCell ref="B41:AC42"/>
    <mergeCell ref="C45:AC45"/>
    <mergeCell ref="B47:AC48"/>
    <mergeCell ref="C51:AC51"/>
    <mergeCell ref="B53:AC54"/>
    <mergeCell ref="E58:Y59"/>
    <mergeCell ref="B62:AC63"/>
    <mergeCell ref="B65:F65"/>
    <mergeCell ref="G65:N65"/>
    <mergeCell ref="O65:AC65"/>
    <mergeCell ref="B66:F67"/>
    <mergeCell ref="G66:N67"/>
    <mergeCell ref="O66:AC67"/>
    <mergeCell ref="B68:F69"/>
    <mergeCell ref="G68:N69"/>
    <mergeCell ref="O68:AC69"/>
    <mergeCell ref="B70:F71"/>
    <mergeCell ref="G70:N71"/>
    <mergeCell ref="O70:AC71"/>
    <mergeCell ref="B72:F73"/>
    <mergeCell ref="G72:N73"/>
    <mergeCell ref="O72:AC73"/>
    <mergeCell ref="E76:Y78"/>
    <mergeCell ref="E82:Y83"/>
    <mergeCell ref="B86:AC87"/>
    <mergeCell ref="C89:AC89"/>
    <mergeCell ref="B91:AC92"/>
    <mergeCell ref="C95:AC95"/>
    <mergeCell ref="B97:AC98"/>
    <mergeCell ref="E100:Y101"/>
    <mergeCell ref="C104:AC104"/>
    <mergeCell ref="B106:AC107"/>
    <mergeCell ref="E109:Y110"/>
    <mergeCell ref="C113:AC113"/>
    <mergeCell ref="B115:AC116"/>
    <mergeCell ref="E118:Y119"/>
    <mergeCell ref="E123:Y124"/>
    <mergeCell ref="B127:AC128"/>
    <mergeCell ref="C131:AC131"/>
    <mergeCell ref="B133:AC134"/>
    <mergeCell ref="C138:AC138"/>
    <mergeCell ref="B140:AC141"/>
    <mergeCell ref="E143:Y144"/>
    <mergeCell ref="C147:AC147"/>
    <mergeCell ref="B149:AC150"/>
    <mergeCell ref="E153:Y154"/>
    <mergeCell ref="C157:AC157"/>
    <mergeCell ref="B159:AC160"/>
    <mergeCell ref="E163:Y164"/>
    <mergeCell ref="C167:AC167"/>
    <mergeCell ref="B169:AC171"/>
    <mergeCell ref="C175:AC175"/>
    <mergeCell ref="B177:AC178"/>
    <mergeCell ref="E180:Y181"/>
    <mergeCell ref="E185:Y186"/>
    <mergeCell ref="B189:AC190"/>
    <mergeCell ref="B192:F192"/>
    <mergeCell ref="G192:AC192"/>
    <mergeCell ref="B193:F195"/>
    <mergeCell ref="G193:AC195"/>
    <mergeCell ref="B196:F198"/>
    <mergeCell ref="G196:AC198"/>
    <mergeCell ref="B199:F201"/>
    <mergeCell ref="G199:AC201"/>
    <mergeCell ref="E217:Y219"/>
    <mergeCell ref="B202:F204"/>
    <mergeCell ref="G202:AC204"/>
    <mergeCell ref="B207:N207"/>
    <mergeCell ref="P207:AC207"/>
    <mergeCell ref="B208:N214"/>
    <mergeCell ref="P208:AC214"/>
  </mergeCell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8CC8"/>
    <pageSetUpPr fitToPage="1"/>
  </sheetPr>
  <dimension ref="B2:F41"/>
  <sheetViews>
    <sheetView showGridLines="0" zoomScaleNormal="100" workbookViewId="0"/>
  </sheetViews>
  <sheetFormatPr defaultColWidth="8.69921875" defaultRowHeight="13.8" x14ac:dyDescent="0.25"/>
  <cols>
    <col min="1" max="1" width="3.5" customWidth="1"/>
    <col min="2" max="2" width="34" customWidth="1"/>
    <col min="3" max="5" width="24" customWidth="1"/>
    <col min="6" max="6" width="20" customWidth="1"/>
  </cols>
  <sheetData>
    <row r="2" spans="2:6" x14ac:dyDescent="0.25">
      <c r="B2" s="46" t="s">
        <v>157</v>
      </c>
      <c r="C2" s="46"/>
      <c r="D2" s="46"/>
      <c r="E2" s="46"/>
      <c r="F2" s="46"/>
    </row>
    <row r="3" spans="2:6" x14ac:dyDescent="0.25">
      <c r="B3" s="46"/>
      <c r="C3" s="46"/>
      <c r="D3" s="46"/>
      <c r="E3" s="46"/>
      <c r="F3" s="46"/>
    </row>
    <row r="5" spans="2:6" ht="15.6" x14ac:dyDescent="0.25">
      <c r="B5" s="8" t="s">
        <v>158</v>
      </c>
      <c r="C5" s="9" t="s">
        <v>63</v>
      </c>
    </row>
    <row r="7" spans="2:6" x14ac:dyDescent="0.25">
      <c r="B7" s="2" t="s">
        <v>159</v>
      </c>
      <c r="C7" s="2" t="s">
        <v>160</v>
      </c>
    </row>
    <row r="8" spans="2:6" x14ac:dyDescent="0.25">
      <c r="B8" s="10" t="s">
        <v>161</v>
      </c>
      <c r="C8" s="11">
        <f ca="1">SUM(INDIRECT($C$5&amp;"!Ertek"))</f>
        <v>257810</v>
      </c>
    </row>
    <row r="9" spans="2:6" x14ac:dyDescent="0.25">
      <c r="B9" s="10" t="s">
        <v>162</v>
      </c>
      <c r="C9" s="12">
        <f ca="1">COUNTA(INDIRECT($C$5&amp;"!Statusz"))</f>
        <v>5</v>
      </c>
    </row>
    <row r="10" spans="2:6" x14ac:dyDescent="0.25">
      <c r="B10" s="10" t="s">
        <v>163</v>
      </c>
      <c r="C10" s="11">
        <f ca="1">IFERROR(AVERAGE(INDIRECT($C$5&amp;"!Ertek")),0)</f>
        <v>51562</v>
      </c>
    </row>
    <row r="11" spans="2:6" x14ac:dyDescent="0.25">
      <c r="B11" s="10" t="s">
        <v>164</v>
      </c>
      <c r="C11" s="11">
        <f ca="1">MAX(INDIRECT($C$5&amp;"!Ertek"))</f>
        <v>116910</v>
      </c>
    </row>
    <row r="12" spans="2:6" x14ac:dyDescent="0.25">
      <c r="B12" s="10" t="s">
        <v>165</v>
      </c>
      <c r="C12" s="12">
        <f ca="1">SUM(INDIRECT($C$5&amp;"!Mennyiseg"))</f>
        <v>19</v>
      </c>
    </row>
    <row r="13" spans="2:6" x14ac:dyDescent="0.25">
      <c r="B13" s="10" t="s">
        <v>166</v>
      </c>
      <c r="C13" s="11">
        <f ca="1">SUMIF(INDIRECT($C$5&amp;"!Statusz"),"Teljesítve",INDIRECT($C$5&amp;"!Ertek"))</f>
        <v>206860</v>
      </c>
    </row>
    <row r="14" spans="2:6" x14ac:dyDescent="0.25">
      <c r="B14" s="10" t="s">
        <v>167</v>
      </c>
      <c r="C14" s="11">
        <f ca="1">SUMIF(INDIRECT($C$5&amp;"!Kategoria"),"Elektronika",INDIRECT($C$5&amp;"!Ertek"))</f>
        <v>238840</v>
      </c>
    </row>
    <row r="15" spans="2:6" x14ac:dyDescent="0.25">
      <c r="B15" s="10" t="s">
        <v>168</v>
      </c>
      <c r="C15" s="13" t="str">
        <f ca="1">IF(ISERROR(INDIRECT($C$5&amp;"!A1")),"Ismeretlen munkalap","Rendben")</f>
        <v>Rendben</v>
      </c>
    </row>
    <row r="17" spans="2:6" ht="15.6" x14ac:dyDescent="0.25">
      <c r="B17" s="47" t="s">
        <v>169</v>
      </c>
      <c r="C17" s="47"/>
      <c r="D17" s="47"/>
      <c r="E17" s="47"/>
      <c r="F17" s="47"/>
    </row>
    <row r="18" spans="2:6" x14ac:dyDescent="0.25">
      <c r="B18" s="8" t="s">
        <v>170</v>
      </c>
      <c r="C18" s="7" t="s">
        <v>74</v>
      </c>
      <c r="D18" s="2" t="s">
        <v>171</v>
      </c>
    </row>
    <row r="19" spans="2:6" x14ac:dyDescent="0.25">
      <c r="B19" s="8" t="s">
        <v>172</v>
      </c>
      <c r="C19" s="7" t="s">
        <v>154</v>
      </c>
      <c r="D19" s="11">
        <f ca="1">IFERROR(SUMIFS(INDIRECT($C$5&amp;"!Ertek"),INDIRECT($C$5&amp;"!Kategoria"),$C$18),0)</f>
        <v>18970</v>
      </c>
    </row>
    <row r="22" spans="2:6" ht="15.6" x14ac:dyDescent="0.25">
      <c r="B22" s="47" t="s">
        <v>173</v>
      </c>
      <c r="C22" s="47"/>
      <c r="D22" s="47"/>
      <c r="E22" s="47"/>
      <c r="F22" s="47"/>
    </row>
    <row r="24" spans="2:6" x14ac:dyDescent="0.25">
      <c r="B24" s="2" t="s">
        <v>52</v>
      </c>
      <c r="C24" s="2" t="s">
        <v>174</v>
      </c>
      <c r="D24" s="2" t="s">
        <v>175</v>
      </c>
      <c r="E24" s="2" t="s">
        <v>66</v>
      </c>
    </row>
    <row r="25" spans="2:6" x14ac:dyDescent="0.25">
      <c r="B25" s="7" t="s">
        <v>63</v>
      </c>
      <c r="C25" s="14">
        <f t="shared" ref="C25:D29" ca="1" si="0">SUM(INDIRECT($B25&amp;"!"&amp;C$24))</f>
        <v>257810</v>
      </c>
      <c r="D25" s="15">
        <f t="shared" ca="1" si="0"/>
        <v>19</v>
      </c>
      <c r="E25" s="14">
        <f ca="1">SUMIF(INDIRECT($B25&amp;"!Statusz"),"Teljesítve",INDIRECT($B25&amp;"!Ertek"))</f>
        <v>206860</v>
      </c>
    </row>
    <row r="26" spans="2:6" x14ac:dyDescent="0.25">
      <c r="B26" s="7" t="s">
        <v>86</v>
      </c>
      <c r="C26" s="14">
        <f t="shared" ca="1" si="0"/>
        <v>243210</v>
      </c>
      <c r="D26" s="15">
        <f t="shared" ca="1" si="0"/>
        <v>39</v>
      </c>
      <c r="E26" s="14">
        <f ca="1">SUMIF(INDIRECT($B26&amp;"!Statusz"),"Teljesítve",INDIRECT($B26&amp;"!Ertek"))</f>
        <v>219250</v>
      </c>
    </row>
    <row r="27" spans="2:6" x14ac:dyDescent="0.25">
      <c r="B27" s="7" t="s">
        <v>109</v>
      </c>
      <c r="C27" s="14">
        <f t="shared" ca="1" si="0"/>
        <v>378700</v>
      </c>
      <c r="D27" s="15">
        <f t="shared" ca="1" si="0"/>
        <v>60</v>
      </c>
      <c r="E27" s="14">
        <f ca="1">SUMIF(INDIRECT($B27&amp;"!Statusz"),"Teljesítve",INDIRECT($B27&amp;"!Ertek"))</f>
        <v>339780</v>
      </c>
    </row>
    <row r="28" spans="2:6" x14ac:dyDescent="0.25">
      <c r="B28" s="7" t="s">
        <v>130</v>
      </c>
      <c r="C28" s="14">
        <f t="shared" ca="1" si="0"/>
        <v>275980</v>
      </c>
      <c r="D28" s="15">
        <f t="shared" ca="1" si="0"/>
        <v>42</v>
      </c>
      <c r="E28" s="14">
        <f ca="1">SUMIF(INDIRECT($B28&amp;"!Statusz"),"Teljesítve",INDIRECT($B28&amp;"!Ertek"))</f>
        <v>144670</v>
      </c>
    </row>
    <row r="29" spans="2:6" x14ac:dyDescent="0.25">
      <c r="B29" s="7" t="s">
        <v>143</v>
      </c>
      <c r="C29" s="14">
        <f t="shared" ca="1" si="0"/>
        <v>229890</v>
      </c>
      <c r="D29" s="15">
        <f t="shared" ca="1" si="0"/>
        <v>41</v>
      </c>
      <c r="E29" s="14">
        <f ca="1">SUMIF(INDIRECT($B29&amp;"!Statusz"),"Teljesítve",INDIRECT($B29&amp;"!Ertek"))</f>
        <v>123060</v>
      </c>
    </row>
    <row r="30" spans="2:6" x14ac:dyDescent="0.25">
      <c r="B30" s="16" t="s">
        <v>176</v>
      </c>
      <c r="C30" s="17">
        <f ca="1">SUM(C25:C29)</f>
        <v>1385590</v>
      </c>
      <c r="D30" s="18">
        <f ca="1">SUM(D25:D29)</f>
        <v>201</v>
      </c>
      <c r="E30" s="17">
        <f ca="1">SUM(E25:E29)</f>
        <v>1033620</v>
      </c>
    </row>
    <row r="33" spans="2:6" ht="15.6" x14ac:dyDescent="0.25">
      <c r="B33" s="47" t="s">
        <v>177</v>
      </c>
      <c r="C33" s="47"/>
      <c r="D33" s="47"/>
      <c r="E33" s="47"/>
      <c r="F33" s="47"/>
    </row>
    <row r="34" spans="2:6" x14ac:dyDescent="0.25">
      <c r="B34" s="2" t="s">
        <v>159</v>
      </c>
      <c r="C34" s="2" t="s">
        <v>160</v>
      </c>
    </row>
    <row r="35" spans="2:6" x14ac:dyDescent="0.25">
      <c r="B35" s="10" t="s">
        <v>178</v>
      </c>
      <c r="C35" s="11">
        <f ca="1">SUMPRODUCT(SUMIF(INDIRECT(Varosok&amp;"!Ertek"),"&gt;0"))</f>
        <v>1385590</v>
      </c>
    </row>
    <row r="36" spans="2:6" x14ac:dyDescent="0.25">
      <c r="B36" s="10" t="s">
        <v>179</v>
      </c>
      <c r="C36" s="12">
        <f ca="1">SUMPRODUCT(COUNTIF(INDIRECT(Varosok&amp;"!Statusz"),"Teljesítve"))</f>
        <v>24</v>
      </c>
    </row>
    <row r="37" spans="2:6" x14ac:dyDescent="0.25">
      <c r="B37" s="10" t="s">
        <v>180</v>
      </c>
      <c r="C37" s="12">
        <f ca="1">SUMPRODUCT(SUMIF(INDIRECT(Varosok&amp;"!Mennyiseg"),"&gt;0"))</f>
        <v>201</v>
      </c>
    </row>
    <row r="39" spans="2:6" ht="15" customHeight="1" x14ac:dyDescent="0.25">
      <c r="B39" s="48" t="s">
        <v>181</v>
      </c>
      <c r="C39" s="48"/>
      <c r="D39" s="48"/>
      <c r="E39" s="48"/>
      <c r="F39" s="48"/>
    </row>
    <row r="40" spans="2:6" ht="15" customHeight="1" x14ac:dyDescent="0.25">
      <c r="B40" s="48"/>
      <c r="C40" s="48"/>
      <c r="D40" s="48"/>
      <c r="E40" s="48"/>
      <c r="F40" s="48"/>
    </row>
    <row r="41" spans="2:6" ht="15" customHeight="1" x14ac:dyDescent="0.25">
      <c r="B41" s="48"/>
      <c r="C41" s="48"/>
      <c r="D41" s="48"/>
      <c r="E41" s="48"/>
      <c r="F41" s="48"/>
    </row>
  </sheetData>
  <mergeCells count="5">
    <mergeCell ref="B2:F3"/>
    <mergeCell ref="B17:F17"/>
    <mergeCell ref="B22:F22"/>
    <mergeCell ref="B33:F33"/>
    <mergeCell ref="B39:F41"/>
  </mergeCells>
  <dataValidations count="3">
    <dataValidation type="list" sqref="C5" xr:uid="{00000000-0002-0000-0700-000000000000}">
      <formula1>Varosok</formula1>
      <formula2>0</formula2>
    </dataValidation>
    <dataValidation type="list" sqref="C18" xr:uid="{00000000-0002-0000-0700-000001000000}">
      <formula1>Kategoriak</formula1>
      <formula2>0</formula2>
    </dataValidation>
    <dataValidation type="list" sqref="C19" xr:uid="{00000000-0002-0000-0700-000002000000}">
      <formula1>INDIRECT($C$18)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438FE3"/>
    <pageSetUpPr fitToPage="1"/>
  </sheetPr>
  <dimension ref="B2:E25"/>
  <sheetViews>
    <sheetView showGridLines="0" zoomScaleNormal="100" workbookViewId="0"/>
  </sheetViews>
  <sheetFormatPr defaultColWidth="8.69921875" defaultRowHeight="13.8" x14ac:dyDescent="0.25"/>
  <cols>
    <col min="1" max="1" width="3.5" customWidth="1"/>
    <col min="2" max="2" width="6" customWidth="1"/>
    <col min="3" max="3" width="40" customWidth="1"/>
    <col min="4" max="4" width="62" customWidth="1"/>
    <col min="5" max="5" width="24" customWidth="1"/>
  </cols>
  <sheetData>
    <row r="2" spans="2:5" x14ac:dyDescent="0.25">
      <c r="B2" s="46" t="s">
        <v>182</v>
      </c>
      <c r="C2" s="46"/>
      <c r="D2" s="46"/>
      <c r="E2" s="46"/>
    </row>
    <row r="3" spans="2:5" x14ac:dyDescent="0.25">
      <c r="B3" s="46"/>
      <c r="C3" s="46"/>
      <c r="D3" s="46"/>
      <c r="E3" s="46"/>
    </row>
    <row r="5" spans="2:5" ht="15.6" x14ac:dyDescent="0.25">
      <c r="B5" s="49" t="s">
        <v>183</v>
      </c>
      <c r="C5" s="49"/>
      <c r="D5" s="49"/>
      <c r="E5" s="49"/>
    </row>
    <row r="6" spans="2:5" ht="39.450000000000003" customHeight="1" x14ac:dyDescent="0.25">
      <c r="B6" s="19" t="s">
        <v>184</v>
      </c>
      <c r="C6" s="20" t="s">
        <v>63</v>
      </c>
      <c r="D6" s="50" t="s">
        <v>185</v>
      </c>
      <c r="E6" s="50"/>
    </row>
    <row r="7" spans="2:5" ht="27.6" x14ac:dyDescent="0.25">
      <c r="B7" s="19" t="s">
        <v>186</v>
      </c>
      <c r="C7" s="20" t="s">
        <v>187</v>
      </c>
      <c r="D7" s="50"/>
      <c r="E7" s="50"/>
    </row>
    <row r="8" spans="2:5" ht="27.6" x14ac:dyDescent="0.25">
      <c r="B8" s="19" t="s">
        <v>188</v>
      </c>
      <c r="C8" s="20">
        <v>2</v>
      </c>
    </row>
    <row r="9" spans="2:5" ht="27.6" x14ac:dyDescent="0.25">
      <c r="B9" s="19" t="s">
        <v>189</v>
      </c>
      <c r="C9" s="20">
        <v>100</v>
      </c>
    </row>
    <row r="10" spans="2:5" ht="27.6" x14ac:dyDescent="0.25">
      <c r="B10" s="19" t="s">
        <v>190</v>
      </c>
      <c r="C10" s="20" t="s">
        <v>191</v>
      </c>
    </row>
    <row r="12" spans="2:5" x14ac:dyDescent="0.25">
      <c r="B12" s="2" t="s">
        <v>192</v>
      </c>
      <c r="C12" s="2" t="s">
        <v>193</v>
      </c>
      <c r="D12" s="2" t="s">
        <v>194</v>
      </c>
      <c r="E12" s="2" t="s">
        <v>195</v>
      </c>
    </row>
    <row r="13" spans="2:5" x14ac:dyDescent="0.25">
      <c r="B13" s="13">
        <v>1</v>
      </c>
      <c r="C13" s="10" t="s">
        <v>196</v>
      </c>
      <c r="D13" s="21" t="str">
        <f t="shared" ref="D13:D25" ca="1" si="0">_xlfn.FORMULATEXT(E13)</f>
        <v>=@INDIREKT("C6")</v>
      </c>
      <c r="E13" s="13" t="str">
        <f ca="1">INDIRECT("C6")</f>
        <v>Budapest</v>
      </c>
    </row>
    <row r="14" spans="2:5" x14ac:dyDescent="0.25">
      <c r="B14" s="13">
        <v>2</v>
      </c>
      <c r="C14" s="10" t="s">
        <v>197</v>
      </c>
      <c r="D14" s="21" t="str">
        <f t="shared" ca="1" si="0"/>
        <v>=@INDIREKT(C6&amp;"!"&amp;C10)</v>
      </c>
      <c r="E14" s="11">
        <f ca="1">INDIRECT(C6&amp;"!"&amp;C10)</f>
        <v>116910</v>
      </c>
    </row>
    <row r="15" spans="2:5" x14ac:dyDescent="0.25">
      <c r="B15" s="13">
        <v>3</v>
      </c>
      <c r="C15" s="10" t="s">
        <v>10</v>
      </c>
      <c r="D15" s="21" t="str">
        <f t="shared" ca="1" si="0"/>
        <v>=@INDIREKT("Budapest!I"&amp;C8)</v>
      </c>
      <c r="E15" s="11">
        <f ca="1">INDIRECT("Budapest!I"&amp;C8)</f>
        <v>116910</v>
      </c>
    </row>
    <row r="16" spans="2:5" x14ac:dyDescent="0.25">
      <c r="B16" s="13">
        <v>4</v>
      </c>
      <c r="C16" s="10" t="s">
        <v>13</v>
      </c>
      <c r="D16" s="21" t="str">
        <f t="shared" ca="1" si="0"/>
        <v>=@INDIREKT(C6&amp;"!I2")</v>
      </c>
      <c r="E16" s="11">
        <f ca="1">INDIRECT(C6&amp;"!I2")</f>
        <v>116910</v>
      </c>
    </row>
    <row r="17" spans="2:5" x14ac:dyDescent="0.25">
      <c r="B17" s="13">
        <v>5</v>
      </c>
      <c r="C17" s="10" t="s">
        <v>198</v>
      </c>
      <c r="D17" s="21" t="str">
        <f t="shared" ca="1" si="0"/>
        <v>=SZUM(INDIREKT(C6&amp;"!I2:I100"))</v>
      </c>
      <c r="E17" s="11">
        <f ca="1">SUM(INDIRECT(C6&amp;"!I2:I100"))</f>
        <v>257810</v>
      </c>
    </row>
    <row r="18" spans="2:5" x14ac:dyDescent="0.25">
      <c r="B18" s="13">
        <v>6</v>
      </c>
      <c r="C18" s="10" t="s">
        <v>19</v>
      </c>
      <c r="D18" s="21" t="str">
        <f t="shared" ca="1" si="0"/>
        <v>=SZUM(INDIREKT(C6&amp;"!"&amp;C7&amp;C8&amp;":"&amp;C7&amp;C9))</v>
      </c>
      <c r="E18" s="11">
        <f ca="1">SUM(INDIRECT(C6&amp;"!"&amp;C7&amp;C8&amp;":"&amp;C7&amp;C9))</f>
        <v>257810</v>
      </c>
    </row>
    <row r="19" spans="2:5" x14ac:dyDescent="0.25">
      <c r="B19" s="13">
        <v>7</v>
      </c>
      <c r="C19" s="10" t="s">
        <v>199</v>
      </c>
      <c r="D19" s="21" t="str">
        <f t="shared" ca="1" si="0"/>
        <v>=SZUM(INDIREKT(C6&amp;"!Ertek"))</v>
      </c>
      <c r="E19" s="11">
        <f ca="1">SUM(INDIRECT(C6&amp;"!Ertek"))</f>
        <v>257810</v>
      </c>
    </row>
    <row r="20" spans="2:5" x14ac:dyDescent="0.25">
      <c r="B20" s="13">
        <v>8</v>
      </c>
      <c r="C20" s="10" t="s">
        <v>200</v>
      </c>
      <c r="D20" s="21" t="str">
        <f t="shared" ca="1" si="0"/>
        <v>=SZUMHA(INDIREKT(C6&amp;"!Statusz");"Teljesítve";INDIREKT(C6&amp;"!Ertek"))</v>
      </c>
      <c r="E20" s="11">
        <f ca="1">SUMIF(INDIRECT(C6&amp;"!Statusz"),"Teljesítve",INDIRECT(C6&amp;"!Ertek"))</f>
        <v>206860</v>
      </c>
    </row>
    <row r="21" spans="2:5" x14ac:dyDescent="0.25">
      <c r="B21" s="13">
        <v>9</v>
      </c>
      <c r="C21" s="10" t="s">
        <v>201</v>
      </c>
      <c r="D21" s="21" t="str">
        <f t="shared" ca="1" si="0"/>
        <v>=@INDIREKT(CÍM(2;9;1;1;C6))</v>
      </c>
      <c r="E21" s="11">
        <f ca="1">INDIRECT(ADDRESS(2,9,1,1,C6))</f>
        <v>116910</v>
      </c>
    </row>
    <row r="22" spans="2:5" x14ac:dyDescent="0.25">
      <c r="B22" s="13">
        <v>10</v>
      </c>
      <c r="C22" s="10" t="s">
        <v>202</v>
      </c>
      <c r="D22" s="21" t="str">
        <f t="shared" ca="1" si="0"/>
        <v>=@INDIREKT("Budapest!S2O9";HAMIS())</v>
      </c>
      <c r="E22" s="11">
        <f ca="1">INDIRECT("Budapest!S2O9",FALSE())</f>
        <v>116910</v>
      </c>
    </row>
    <row r="23" spans="2:5" x14ac:dyDescent="0.25">
      <c r="B23" s="13">
        <v>11</v>
      </c>
      <c r="C23" s="10" t="s">
        <v>203</v>
      </c>
      <c r="D23" s="21" t="str">
        <f t="shared" ca="1" si="0"/>
        <v>=SZUM(INDIREKT("'"&amp;C6&amp;"'!Ertek"))</v>
      </c>
      <c r="E23" s="11">
        <f ca="1">SUM(INDIRECT("'"&amp;C6&amp;"'!Ertek"))</f>
        <v>257810</v>
      </c>
    </row>
    <row r="24" spans="2:5" x14ac:dyDescent="0.25">
      <c r="B24" s="13">
        <v>12</v>
      </c>
      <c r="C24" s="10" t="s">
        <v>204</v>
      </c>
      <c r="D24" s="21" t="str">
        <f t="shared" ca="1" si="0"/>
        <v>=HAHIBA(SZUM(INDIREKT("NincsIlyenLap!Ertek"));"Nincs ilyen munkalap")</v>
      </c>
      <c r="E24" s="13" t="str">
        <f ca="1">IFERROR(SUM(INDIRECT("NincsIlyenLap!Ertek")),"Nincs ilyen munkalap")</f>
        <v>Nincs ilyen munkalap</v>
      </c>
    </row>
    <row r="25" spans="2:5" x14ac:dyDescent="0.25">
      <c r="B25" s="13">
        <v>13</v>
      </c>
      <c r="C25" s="10" t="s">
        <v>205</v>
      </c>
      <c r="D25" s="21" t="str">
        <f t="shared" ca="1" si="0"/>
        <v>=SZORZATÖSSZEG(SZUMHA(INDIREKT(Varosok&amp;"!Ertek");"&gt;0"))</v>
      </c>
      <c r="E25" s="11">
        <f ca="1">SUMPRODUCT(SUMIF(INDIRECT(Varosok&amp;"!Ertek"),"&gt;0"))</f>
        <v>1385590</v>
      </c>
    </row>
  </sheetData>
  <mergeCells count="3">
    <mergeCell ref="B2:E3"/>
    <mergeCell ref="B5:E5"/>
    <mergeCell ref="D6:E7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8FE3"/>
    <pageSetUpPr fitToPage="1"/>
  </sheetPr>
  <dimension ref="A1:L6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9921875" defaultRowHeight="13.8" x14ac:dyDescent="0.25"/>
  <cols>
    <col min="1" max="1" width="20.69921875" customWidth="1"/>
    <col min="2" max="2" width="18.5" customWidth="1"/>
    <col min="3" max="3" width="18.296875" customWidth="1"/>
    <col min="4" max="4" width="16.5" customWidth="1"/>
    <col min="5" max="5" width="17.796875" customWidth="1"/>
    <col min="6" max="6" width="20.19921875" customWidth="1"/>
    <col min="7" max="7" width="16.296875" customWidth="1"/>
    <col min="8" max="8" width="14.296875" customWidth="1"/>
    <col min="9" max="9" width="21.19921875" customWidth="1"/>
    <col min="10" max="10" width="16.5" customWidth="1"/>
    <col min="11" max="11" width="14.796875" customWidth="1"/>
    <col min="12" max="12" width="11.5" customWidth="1"/>
  </cols>
  <sheetData>
    <row r="1" spans="1:12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x14ac:dyDescent="0.25">
      <c r="A2" s="3" t="s">
        <v>61</v>
      </c>
      <c r="B2" s="4">
        <v>46167</v>
      </c>
      <c r="C2" s="3" t="s">
        <v>62</v>
      </c>
      <c r="D2" s="3" t="s">
        <v>63</v>
      </c>
      <c r="E2" s="3" t="s">
        <v>64</v>
      </c>
      <c r="F2" s="3" t="s">
        <v>65</v>
      </c>
      <c r="G2" s="5">
        <v>9</v>
      </c>
      <c r="H2" s="6">
        <v>12990</v>
      </c>
      <c r="I2" s="6">
        <f>G2*H2</f>
        <v>116910</v>
      </c>
      <c r="J2" s="3" t="s">
        <v>66</v>
      </c>
      <c r="K2" s="3" t="s">
        <v>67</v>
      </c>
      <c r="L2" s="3" t="s">
        <v>68</v>
      </c>
    </row>
    <row r="3" spans="1:12" x14ac:dyDescent="0.25">
      <c r="A3" s="3" t="s">
        <v>69</v>
      </c>
      <c r="B3" s="4">
        <v>46205</v>
      </c>
      <c r="C3" s="3" t="s">
        <v>70</v>
      </c>
      <c r="D3" s="3" t="s">
        <v>63</v>
      </c>
      <c r="E3" s="3" t="s">
        <v>64</v>
      </c>
      <c r="F3" s="3" t="s">
        <v>71</v>
      </c>
      <c r="G3" s="5">
        <v>5</v>
      </c>
      <c r="H3" s="6">
        <v>17990</v>
      </c>
      <c r="I3" s="6">
        <f>G3*H3</f>
        <v>89950</v>
      </c>
      <c r="J3" s="3" t="s">
        <v>66</v>
      </c>
      <c r="K3" s="3" t="s">
        <v>67</v>
      </c>
      <c r="L3" s="3" t="s">
        <v>68</v>
      </c>
    </row>
    <row r="4" spans="1:12" x14ac:dyDescent="0.25">
      <c r="A4" s="3" t="s">
        <v>72</v>
      </c>
      <c r="B4" s="4">
        <v>46125</v>
      </c>
      <c r="C4" s="3" t="s">
        <v>73</v>
      </c>
      <c r="D4" s="3" t="s">
        <v>63</v>
      </c>
      <c r="E4" s="3" t="s">
        <v>74</v>
      </c>
      <c r="F4" s="3" t="s">
        <v>75</v>
      </c>
      <c r="G4" s="5">
        <v>1</v>
      </c>
      <c r="H4" s="6">
        <v>12990</v>
      </c>
      <c r="I4" s="6">
        <f>G4*H4</f>
        <v>12990</v>
      </c>
      <c r="J4" s="3" t="s">
        <v>76</v>
      </c>
      <c r="K4" s="3" t="s">
        <v>77</v>
      </c>
      <c r="L4" s="3" t="s">
        <v>68</v>
      </c>
    </row>
    <row r="5" spans="1:12" x14ac:dyDescent="0.25">
      <c r="A5" s="3" t="s">
        <v>78</v>
      </c>
      <c r="B5" s="4">
        <v>46045</v>
      </c>
      <c r="C5" s="3" t="s">
        <v>79</v>
      </c>
      <c r="D5" s="3" t="s">
        <v>63</v>
      </c>
      <c r="E5" s="3" t="s">
        <v>74</v>
      </c>
      <c r="F5" s="3" t="s">
        <v>80</v>
      </c>
      <c r="G5" s="5">
        <v>2</v>
      </c>
      <c r="H5" s="6">
        <v>2990</v>
      </c>
      <c r="I5" s="6">
        <f>G5*H5</f>
        <v>5980</v>
      </c>
      <c r="J5" s="3" t="s">
        <v>76</v>
      </c>
      <c r="K5" s="3" t="s">
        <v>67</v>
      </c>
      <c r="L5" s="3" t="s">
        <v>81</v>
      </c>
    </row>
    <row r="6" spans="1:12" x14ac:dyDescent="0.25">
      <c r="A6" s="3" t="s">
        <v>82</v>
      </c>
      <c r="B6" s="4">
        <v>46164</v>
      </c>
      <c r="C6" s="3" t="s">
        <v>62</v>
      </c>
      <c r="D6" s="3" t="s">
        <v>63</v>
      </c>
      <c r="E6" s="3" t="s">
        <v>64</v>
      </c>
      <c r="F6" s="3" t="s">
        <v>83</v>
      </c>
      <c r="G6" s="5">
        <v>2</v>
      </c>
      <c r="H6" s="6">
        <v>15990</v>
      </c>
      <c r="I6" s="6">
        <f>G6*H6</f>
        <v>31980</v>
      </c>
      <c r="J6" s="3" t="s">
        <v>76</v>
      </c>
      <c r="K6" s="3" t="s">
        <v>77</v>
      </c>
      <c r="L6" s="3" t="s">
        <v>68</v>
      </c>
    </row>
  </sheetData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38FE3"/>
    <pageSetUpPr fitToPage="1"/>
  </sheetPr>
  <dimension ref="A1:L8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9921875" defaultRowHeight="13.8" x14ac:dyDescent="0.25"/>
  <cols>
    <col min="1" max="1" width="20.69921875" customWidth="1"/>
    <col min="2" max="2" width="18.5" customWidth="1"/>
    <col min="3" max="3" width="18.296875" customWidth="1"/>
    <col min="4" max="4" width="16.5" customWidth="1"/>
    <col min="5" max="5" width="17.796875" customWidth="1"/>
    <col min="6" max="6" width="20.19921875" customWidth="1"/>
    <col min="7" max="7" width="16.296875" customWidth="1"/>
    <col min="8" max="8" width="14.296875" customWidth="1"/>
    <col min="9" max="9" width="21.19921875" customWidth="1"/>
    <col min="10" max="10" width="16.5" customWidth="1"/>
    <col min="11" max="11" width="14.796875" customWidth="1"/>
    <col min="12" max="12" width="11.5" customWidth="1"/>
  </cols>
  <sheetData>
    <row r="1" spans="1:12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x14ac:dyDescent="0.25">
      <c r="A2" s="3" t="s">
        <v>84</v>
      </c>
      <c r="B2" s="4">
        <v>46067</v>
      </c>
      <c r="C2" s="3" t="s">
        <v>85</v>
      </c>
      <c r="D2" s="3" t="s">
        <v>86</v>
      </c>
      <c r="E2" s="3" t="s">
        <v>87</v>
      </c>
      <c r="F2" s="3" t="s">
        <v>88</v>
      </c>
      <c r="G2" s="5">
        <v>7</v>
      </c>
      <c r="H2" s="6">
        <v>2290</v>
      </c>
      <c r="I2" s="6">
        <f t="shared" ref="I2:I8" si="0">G2*H2</f>
        <v>16030</v>
      </c>
      <c r="J2" s="3" t="s">
        <v>66</v>
      </c>
      <c r="K2" s="3" t="s">
        <v>89</v>
      </c>
      <c r="L2" s="3" t="s">
        <v>68</v>
      </c>
    </row>
    <row r="3" spans="1:12" x14ac:dyDescent="0.25">
      <c r="A3" s="3" t="s">
        <v>90</v>
      </c>
      <c r="B3" s="4">
        <v>46165</v>
      </c>
      <c r="C3" s="3" t="s">
        <v>91</v>
      </c>
      <c r="D3" s="3" t="s">
        <v>86</v>
      </c>
      <c r="E3" s="3" t="s">
        <v>92</v>
      </c>
      <c r="F3" s="3" t="s">
        <v>93</v>
      </c>
      <c r="G3" s="5">
        <v>9</v>
      </c>
      <c r="H3" s="6">
        <v>8490</v>
      </c>
      <c r="I3" s="6">
        <f t="shared" si="0"/>
        <v>76410</v>
      </c>
      <c r="J3" s="3" t="s">
        <v>66</v>
      </c>
      <c r="K3" s="3" t="s">
        <v>77</v>
      </c>
      <c r="L3" s="3" t="s">
        <v>68</v>
      </c>
    </row>
    <row r="4" spans="1:12" x14ac:dyDescent="0.25">
      <c r="A4" s="3" t="s">
        <v>94</v>
      </c>
      <c r="B4" s="4">
        <v>46047</v>
      </c>
      <c r="C4" s="3" t="s">
        <v>85</v>
      </c>
      <c r="D4" s="3" t="s">
        <v>86</v>
      </c>
      <c r="E4" s="3" t="s">
        <v>92</v>
      </c>
      <c r="F4" s="3" t="s">
        <v>93</v>
      </c>
      <c r="G4" s="5">
        <v>8</v>
      </c>
      <c r="H4" s="6">
        <v>8490</v>
      </c>
      <c r="I4" s="6">
        <f t="shared" si="0"/>
        <v>67920</v>
      </c>
      <c r="J4" s="3" t="s">
        <v>66</v>
      </c>
      <c r="K4" s="3" t="s">
        <v>67</v>
      </c>
      <c r="L4" s="3" t="s">
        <v>68</v>
      </c>
    </row>
    <row r="5" spans="1:12" x14ac:dyDescent="0.25">
      <c r="A5" s="3" t="s">
        <v>95</v>
      </c>
      <c r="B5" s="4">
        <v>46140</v>
      </c>
      <c r="C5" s="3" t="s">
        <v>73</v>
      </c>
      <c r="D5" s="3" t="s">
        <v>86</v>
      </c>
      <c r="E5" s="3" t="s">
        <v>96</v>
      </c>
      <c r="F5" s="3" t="s">
        <v>97</v>
      </c>
      <c r="G5" s="5">
        <v>2</v>
      </c>
      <c r="H5" s="6">
        <v>4490</v>
      </c>
      <c r="I5" s="6">
        <f t="shared" si="0"/>
        <v>8980</v>
      </c>
      <c r="J5" s="3" t="s">
        <v>66</v>
      </c>
      <c r="K5" s="3" t="s">
        <v>89</v>
      </c>
      <c r="L5" s="3" t="s">
        <v>68</v>
      </c>
    </row>
    <row r="6" spans="1:12" x14ac:dyDescent="0.25">
      <c r="A6" s="3" t="s">
        <v>98</v>
      </c>
      <c r="B6" s="4">
        <v>46066</v>
      </c>
      <c r="C6" s="3" t="s">
        <v>99</v>
      </c>
      <c r="D6" s="3" t="s">
        <v>86</v>
      </c>
      <c r="E6" s="3" t="s">
        <v>96</v>
      </c>
      <c r="F6" s="3" t="s">
        <v>100</v>
      </c>
      <c r="G6" s="5">
        <v>5</v>
      </c>
      <c r="H6" s="6">
        <v>5990</v>
      </c>
      <c r="I6" s="6">
        <f t="shared" si="0"/>
        <v>29950</v>
      </c>
      <c r="J6" s="3" t="s">
        <v>66</v>
      </c>
      <c r="K6" s="3" t="s">
        <v>67</v>
      </c>
      <c r="L6" s="3" t="s">
        <v>68</v>
      </c>
    </row>
    <row r="7" spans="1:12" x14ac:dyDescent="0.25">
      <c r="A7" s="3" t="s">
        <v>101</v>
      </c>
      <c r="B7" s="4">
        <v>46136</v>
      </c>
      <c r="C7" s="3" t="s">
        <v>102</v>
      </c>
      <c r="D7" s="3" t="s">
        <v>86</v>
      </c>
      <c r="E7" s="3" t="s">
        <v>92</v>
      </c>
      <c r="F7" s="3" t="s">
        <v>103</v>
      </c>
      <c r="G7" s="5">
        <v>4</v>
      </c>
      <c r="H7" s="6">
        <v>4990</v>
      </c>
      <c r="I7" s="6">
        <f t="shared" si="0"/>
        <v>19960</v>
      </c>
      <c r="J7" s="3" t="s">
        <v>66</v>
      </c>
      <c r="K7" s="3" t="s">
        <v>77</v>
      </c>
      <c r="L7" s="3" t="s">
        <v>68</v>
      </c>
    </row>
    <row r="8" spans="1:12" x14ac:dyDescent="0.25">
      <c r="A8" s="3" t="s">
        <v>104</v>
      </c>
      <c r="B8" s="4">
        <v>46205</v>
      </c>
      <c r="C8" s="3" t="s">
        <v>105</v>
      </c>
      <c r="D8" s="3" t="s">
        <v>86</v>
      </c>
      <c r="E8" s="3" t="s">
        <v>92</v>
      </c>
      <c r="F8" s="3" t="s">
        <v>106</v>
      </c>
      <c r="G8" s="5">
        <v>4</v>
      </c>
      <c r="H8" s="6">
        <v>5990</v>
      </c>
      <c r="I8" s="6">
        <f t="shared" si="0"/>
        <v>23960</v>
      </c>
      <c r="J8" s="3" t="s">
        <v>107</v>
      </c>
      <c r="K8" s="3" t="s">
        <v>67</v>
      </c>
      <c r="L8" s="3" t="s">
        <v>68</v>
      </c>
    </row>
  </sheetData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8FE3"/>
    <pageSetUpPr fitToPage="1"/>
  </sheetPr>
  <dimension ref="A1:L12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9921875" defaultRowHeight="13.8" x14ac:dyDescent="0.25"/>
  <cols>
    <col min="1" max="1" width="20.69921875" customWidth="1"/>
    <col min="2" max="2" width="18.5" customWidth="1"/>
    <col min="3" max="3" width="18.296875" customWidth="1"/>
    <col min="4" max="4" width="16.5" customWidth="1"/>
    <col min="5" max="5" width="17.796875" customWidth="1"/>
    <col min="6" max="6" width="20.19921875" customWidth="1"/>
    <col min="7" max="7" width="16.296875" customWidth="1"/>
    <col min="8" max="8" width="14.296875" customWidth="1"/>
    <col min="9" max="9" width="21.19921875" customWidth="1"/>
    <col min="10" max="10" width="16.5" customWidth="1"/>
    <col min="11" max="11" width="14.796875" customWidth="1"/>
    <col min="12" max="12" width="11.5" customWidth="1"/>
  </cols>
  <sheetData>
    <row r="1" spans="1:12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x14ac:dyDescent="0.25">
      <c r="A2" s="3" t="s">
        <v>108</v>
      </c>
      <c r="B2" s="4">
        <v>46256</v>
      </c>
      <c r="C2" s="3" t="s">
        <v>91</v>
      </c>
      <c r="D2" s="3" t="s">
        <v>109</v>
      </c>
      <c r="E2" s="3" t="s">
        <v>87</v>
      </c>
      <c r="F2" s="3" t="s">
        <v>88</v>
      </c>
      <c r="G2" s="5">
        <v>9</v>
      </c>
      <c r="H2" s="6">
        <v>2290</v>
      </c>
      <c r="I2" s="6">
        <f t="shared" ref="I2:I12" si="0">G2*H2</f>
        <v>20610</v>
      </c>
      <c r="J2" s="3" t="s">
        <v>66</v>
      </c>
      <c r="K2" s="3" t="s">
        <v>77</v>
      </c>
      <c r="L2" s="3" t="s">
        <v>68</v>
      </c>
    </row>
    <row r="3" spans="1:12" x14ac:dyDescent="0.25">
      <c r="A3" s="3" t="s">
        <v>110</v>
      </c>
      <c r="B3" s="4">
        <v>46104</v>
      </c>
      <c r="C3" s="3" t="s">
        <v>99</v>
      </c>
      <c r="D3" s="3" t="s">
        <v>109</v>
      </c>
      <c r="E3" s="3" t="s">
        <v>96</v>
      </c>
      <c r="F3" s="3" t="s">
        <v>97</v>
      </c>
      <c r="G3" s="5">
        <v>8</v>
      </c>
      <c r="H3" s="6">
        <v>4490</v>
      </c>
      <c r="I3" s="6">
        <f t="shared" si="0"/>
        <v>35920</v>
      </c>
      <c r="J3" s="3" t="s">
        <v>66</v>
      </c>
      <c r="K3" s="3" t="s">
        <v>67</v>
      </c>
      <c r="L3" s="3" t="s">
        <v>81</v>
      </c>
    </row>
    <row r="4" spans="1:12" x14ac:dyDescent="0.25">
      <c r="A4" s="3" t="s">
        <v>111</v>
      </c>
      <c r="B4" s="4">
        <v>46051</v>
      </c>
      <c r="C4" s="3" t="s">
        <v>112</v>
      </c>
      <c r="D4" s="3" t="s">
        <v>109</v>
      </c>
      <c r="E4" s="3" t="s">
        <v>87</v>
      </c>
      <c r="F4" s="3" t="s">
        <v>113</v>
      </c>
      <c r="G4" s="5">
        <v>5</v>
      </c>
      <c r="H4" s="6">
        <v>3990</v>
      </c>
      <c r="I4" s="6">
        <f t="shared" si="0"/>
        <v>19950</v>
      </c>
      <c r="J4" s="3" t="s">
        <v>66</v>
      </c>
      <c r="K4" s="3" t="s">
        <v>89</v>
      </c>
      <c r="L4" s="3" t="s">
        <v>68</v>
      </c>
    </row>
    <row r="5" spans="1:12" x14ac:dyDescent="0.25">
      <c r="A5" s="3" t="s">
        <v>114</v>
      </c>
      <c r="B5" s="4">
        <v>46187</v>
      </c>
      <c r="C5" s="3" t="s">
        <v>115</v>
      </c>
      <c r="D5" s="3" t="s">
        <v>109</v>
      </c>
      <c r="E5" s="3" t="s">
        <v>87</v>
      </c>
      <c r="F5" s="3" t="s">
        <v>116</v>
      </c>
      <c r="G5" s="5">
        <v>2</v>
      </c>
      <c r="H5" s="6">
        <v>2490</v>
      </c>
      <c r="I5" s="6">
        <f t="shared" si="0"/>
        <v>4980</v>
      </c>
      <c r="J5" s="3" t="s">
        <v>66</v>
      </c>
      <c r="K5" s="3" t="s">
        <v>77</v>
      </c>
      <c r="L5" s="3" t="s">
        <v>68</v>
      </c>
    </row>
    <row r="6" spans="1:12" x14ac:dyDescent="0.25">
      <c r="A6" s="3" t="s">
        <v>117</v>
      </c>
      <c r="B6" s="4">
        <v>46123</v>
      </c>
      <c r="C6" s="3" t="s">
        <v>118</v>
      </c>
      <c r="D6" s="3" t="s">
        <v>109</v>
      </c>
      <c r="E6" s="3" t="s">
        <v>74</v>
      </c>
      <c r="F6" s="3" t="s">
        <v>80</v>
      </c>
      <c r="G6" s="5">
        <v>3</v>
      </c>
      <c r="H6" s="6">
        <v>2990</v>
      </c>
      <c r="I6" s="6">
        <f t="shared" si="0"/>
        <v>8970</v>
      </c>
      <c r="J6" s="3" t="s">
        <v>119</v>
      </c>
      <c r="K6" s="3" t="s">
        <v>89</v>
      </c>
      <c r="L6" s="3" t="s">
        <v>68</v>
      </c>
    </row>
    <row r="7" spans="1:12" x14ac:dyDescent="0.25">
      <c r="A7" s="3" t="s">
        <v>120</v>
      </c>
      <c r="B7" s="4">
        <v>46171</v>
      </c>
      <c r="C7" s="3" t="s">
        <v>121</v>
      </c>
      <c r="D7" s="3" t="s">
        <v>109</v>
      </c>
      <c r="E7" s="3" t="s">
        <v>64</v>
      </c>
      <c r="F7" s="3" t="s">
        <v>83</v>
      </c>
      <c r="G7" s="5">
        <v>9</v>
      </c>
      <c r="H7" s="6">
        <v>15990</v>
      </c>
      <c r="I7" s="6">
        <f t="shared" si="0"/>
        <v>143910</v>
      </c>
      <c r="J7" s="3" t="s">
        <v>66</v>
      </c>
      <c r="K7" s="3" t="s">
        <v>67</v>
      </c>
      <c r="L7" s="3" t="s">
        <v>68</v>
      </c>
    </row>
    <row r="8" spans="1:12" x14ac:dyDescent="0.25">
      <c r="A8" s="3" t="s">
        <v>122</v>
      </c>
      <c r="B8" s="4">
        <v>46219</v>
      </c>
      <c r="C8" s="3" t="s">
        <v>85</v>
      </c>
      <c r="D8" s="3" t="s">
        <v>109</v>
      </c>
      <c r="E8" s="3" t="s">
        <v>96</v>
      </c>
      <c r="F8" s="3" t="s">
        <v>100</v>
      </c>
      <c r="G8" s="5">
        <v>1</v>
      </c>
      <c r="H8" s="6">
        <v>5990</v>
      </c>
      <c r="I8" s="6">
        <f t="shared" si="0"/>
        <v>5990</v>
      </c>
      <c r="J8" s="3" t="s">
        <v>119</v>
      </c>
      <c r="K8" s="3" t="s">
        <v>89</v>
      </c>
      <c r="L8" s="3" t="s">
        <v>68</v>
      </c>
    </row>
    <row r="9" spans="1:12" x14ac:dyDescent="0.25">
      <c r="A9" s="3" t="s">
        <v>123</v>
      </c>
      <c r="B9" s="4">
        <v>46147</v>
      </c>
      <c r="C9" s="3" t="s">
        <v>62</v>
      </c>
      <c r="D9" s="3" t="s">
        <v>109</v>
      </c>
      <c r="E9" s="3" t="s">
        <v>96</v>
      </c>
      <c r="F9" s="3" t="s">
        <v>100</v>
      </c>
      <c r="G9" s="5">
        <v>4</v>
      </c>
      <c r="H9" s="6">
        <v>5990</v>
      </c>
      <c r="I9" s="6">
        <f t="shared" si="0"/>
        <v>23960</v>
      </c>
      <c r="J9" s="3" t="s">
        <v>76</v>
      </c>
      <c r="K9" s="3" t="s">
        <v>89</v>
      </c>
      <c r="L9" s="3" t="s">
        <v>68</v>
      </c>
    </row>
    <row r="10" spans="1:12" x14ac:dyDescent="0.25">
      <c r="A10" s="3" t="s">
        <v>124</v>
      </c>
      <c r="B10" s="4">
        <v>46047</v>
      </c>
      <c r="C10" s="3" t="s">
        <v>85</v>
      </c>
      <c r="D10" s="3" t="s">
        <v>109</v>
      </c>
      <c r="E10" s="3" t="s">
        <v>87</v>
      </c>
      <c r="F10" s="3" t="s">
        <v>125</v>
      </c>
      <c r="G10" s="5">
        <v>3</v>
      </c>
      <c r="H10" s="6">
        <v>3190</v>
      </c>
      <c r="I10" s="6">
        <f t="shared" si="0"/>
        <v>9570</v>
      </c>
      <c r="J10" s="3" t="s">
        <v>66</v>
      </c>
      <c r="K10" s="3" t="s">
        <v>67</v>
      </c>
      <c r="L10" s="3" t="s">
        <v>81</v>
      </c>
    </row>
    <row r="11" spans="1:12" x14ac:dyDescent="0.25">
      <c r="A11" s="3" t="s">
        <v>126</v>
      </c>
      <c r="B11" s="4">
        <v>46038</v>
      </c>
      <c r="C11" s="3" t="s">
        <v>85</v>
      </c>
      <c r="D11" s="3" t="s">
        <v>109</v>
      </c>
      <c r="E11" s="3" t="s">
        <v>64</v>
      </c>
      <c r="F11" s="3" t="s">
        <v>127</v>
      </c>
      <c r="G11" s="5">
        <v>10</v>
      </c>
      <c r="H11" s="6">
        <v>8990</v>
      </c>
      <c r="I11" s="6">
        <f t="shared" si="0"/>
        <v>89900</v>
      </c>
      <c r="J11" s="3" t="s">
        <v>66</v>
      </c>
      <c r="K11" s="3" t="s">
        <v>77</v>
      </c>
      <c r="L11" s="3" t="s">
        <v>68</v>
      </c>
    </row>
    <row r="12" spans="1:12" x14ac:dyDescent="0.25">
      <c r="A12" s="3" t="s">
        <v>128</v>
      </c>
      <c r="B12" s="4">
        <v>46197</v>
      </c>
      <c r="C12" s="3" t="s">
        <v>99</v>
      </c>
      <c r="D12" s="3" t="s">
        <v>109</v>
      </c>
      <c r="E12" s="3" t="s">
        <v>87</v>
      </c>
      <c r="F12" s="3" t="s">
        <v>116</v>
      </c>
      <c r="G12" s="5">
        <v>6</v>
      </c>
      <c r="H12" s="6">
        <v>2490</v>
      </c>
      <c r="I12" s="6">
        <f t="shared" si="0"/>
        <v>14940</v>
      </c>
      <c r="J12" s="3" t="s">
        <v>66</v>
      </c>
      <c r="K12" s="3" t="s">
        <v>89</v>
      </c>
      <c r="L12" s="3" t="s">
        <v>68</v>
      </c>
    </row>
  </sheetData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38FE3"/>
    <pageSetUpPr fitToPage="1"/>
  </sheetPr>
  <dimension ref="A1:L9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9921875" defaultRowHeight="13.8" x14ac:dyDescent="0.25"/>
  <cols>
    <col min="1" max="1" width="20.69921875" customWidth="1"/>
    <col min="2" max="2" width="18.5" customWidth="1"/>
    <col min="3" max="3" width="18.296875" customWidth="1"/>
    <col min="4" max="4" width="16.5" customWidth="1"/>
    <col min="5" max="5" width="17.796875" customWidth="1"/>
    <col min="6" max="6" width="20.19921875" customWidth="1"/>
    <col min="7" max="7" width="16.296875" customWidth="1"/>
    <col min="8" max="8" width="14.296875" customWidth="1"/>
    <col min="9" max="9" width="21.19921875" customWidth="1"/>
    <col min="10" max="10" width="16.5" customWidth="1"/>
    <col min="11" max="11" width="14.796875" customWidth="1"/>
    <col min="12" max="12" width="11.5" customWidth="1"/>
  </cols>
  <sheetData>
    <row r="1" spans="1:12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x14ac:dyDescent="0.25">
      <c r="A2" s="3" t="s">
        <v>129</v>
      </c>
      <c r="B2" s="4">
        <v>46231</v>
      </c>
      <c r="C2" s="3" t="s">
        <v>105</v>
      </c>
      <c r="D2" s="3" t="s">
        <v>130</v>
      </c>
      <c r="E2" s="3" t="s">
        <v>87</v>
      </c>
      <c r="F2" s="3" t="s">
        <v>125</v>
      </c>
      <c r="G2" s="5">
        <v>7</v>
      </c>
      <c r="H2" s="6">
        <v>3190</v>
      </c>
      <c r="I2" s="6">
        <f t="shared" ref="I2:I9" si="0">G2*H2</f>
        <v>22330</v>
      </c>
      <c r="J2" s="3" t="s">
        <v>66</v>
      </c>
      <c r="K2" s="3" t="s">
        <v>67</v>
      </c>
      <c r="L2" s="3" t="s">
        <v>68</v>
      </c>
    </row>
    <row r="3" spans="1:12" x14ac:dyDescent="0.25">
      <c r="A3" s="3" t="s">
        <v>131</v>
      </c>
      <c r="B3" s="4">
        <v>46078</v>
      </c>
      <c r="C3" s="3" t="s">
        <v>91</v>
      </c>
      <c r="D3" s="3" t="s">
        <v>130</v>
      </c>
      <c r="E3" s="3" t="s">
        <v>96</v>
      </c>
      <c r="F3" s="3" t="s">
        <v>97</v>
      </c>
      <c r="G3" s="5">
        <v>5</v>
      </c>
      <c r="H3" s="6">
        <v>4490</v>
      </c>
      <c r="I3" s="6">
        <f t="shared" si="0"/>
        <v>22450</v>
      </c>
      <c r="J3" s="3" t="s">
        <v>66</v>
      </c>
      <c r="K3" s="3" t="s">
        <v>67</v>
      </c>
      <c r="L3" s="3" t="s">
        <v>68</v>
      </c>
    </row>
    <row r="4" spans="1:12" x14ac:dyDescent="0.25">
      <c r="A4" s="3" t="s">
        <v>132</v>
      </c>
      <c r="B4" s="4">
        <v>46119</v>
      </c>
      <c r="C4" s="3" t="s">
        <v>115</v>
      </c>
      <c r="D4" s="3" t="s">
        <v>130</v>
      </c>
      <c r="E4" s="3" t="s">
        <v>92</v>
      </c>
      <c r="F4" s="3" t="s">
        <v>93</v>
      </c>
      <c r="G4" s="5">
        <v>2</v>
      </c>
      <c r="H4" s="6">
        <v>8490</v>
      </c>
      <c r="I4" s="6">
        <f t="shared" si="0"/>
        <v>16980</v>
      </c>
      <c r="J4" s="3" t="s">
        <v>119</v>
      </c>
      <c r="K4" s="3" t="s">
        <v>67</v>
      </c>
      <c r="L4" s="3" t="s">
        <v>68</v>
      </c>
    </row>
    <row r="5" spans="1:12" x14ac:dyDescent="0.25">
      <c r="A5" s="3" t="s">
        <v>133</v>
      </c>
      <c r="B5" s="4">
        <v>46231</v>
      </c>
      <c r="C5" s="3" t="s">
        <v>121</v>
      </c>
      <c r="D5" s="3" t="s">
        <v>130</v>
      </c>
      <c r="E5" s="3" t="s">
        <v>92</v>
      </c>
      <c r="F5" s="3" t="s">
        <v>103</v>
      </c>
      <c r="G5" s="5">
        <v>9</v>
      </c>
      <c r="H5" s="6">
        <v>4990</v>
      </c>
      <c r="I5" s="6">
        <f t="shared" si="0"/>
        <v>44910</v>
      </c>
      <c r="J5" s="3" t="s">
        <v>76</v>
      </c>
      <c r="K5" s="3" t="s">
        <v>67</v>
      </c>
      <c r="L5" s="3" t="s">
        <v>68</v>
      </c>
    </row>
    <row r="6" spans="1:12" x14ac:dyDescent="0.25">
      <c r="A6" s="3" t="s">
        <v>134</v>
      </c>
      <c r="B6" s="4">
        <v>46044</v>
      </c>
      <c r="C6" s="3" t="s">
        <v>135</v>
      </c>
      <c r="D6" s="3" t="s">
        <v>130</v>
      </c>
      <c r="E6" s="3" t="s">
        <v>87</v>
      </c>
      <c r="F6" s="3" t="s">
        <v>113</v>
      </c>
      <c r="G6" s="5">
        <v>7</v>
      </c>
      <c r="H6" s="6">
        <v>3990</v>
      </c>
      <c r="I6" s="6">
        <f t="shared" si="0"/>
        <v>27930</v>
      </c>
      <c r="J6" s="3" t="s">
        <v>66</v>
      </c>
      <c r="K6" s="3" t="s">
        <v>77</v>
      </c>
      <c r="L6" s="3" t="s">
        <v>68</v>
      </c>
    </row>
    <row r="7" spans="1:12" x14ac:dyDescent="0.25">
      <c r="A7" s="3" t="s">
        <v>136</v>
      </c>
      <c r="B7" s="4">
        <v>46061</v>
      </c>
      <c r="C7" s="3" t="s">
        <v>73</v>
      </c>
      <c r="D7" s="3" t="s">
        <v>130</v>
      </c>
      <c r="E7" s="3" t="s">
        <v>96</v>
      </c>
      <c r="F7" s="3" t="s">
        <v>137</v>
      </c>
      <c r="G7" s="5">
        <v>3</v>
      </c>
      <c r="H7" s="6">
        <v>8990</v>
      </c>
      <c r="I7" s="6">
        <f t="shared" si="0"/>
        <v>26970</v>
      </c>
      <c r="J7" s="3" t="s">
        <v>119</v>
      </c>
      <c r="K7" s="3" t="s">
        <v>77</v>
      </c>
      <c r="L7" s="3" t="s">
        <v>68</v>
      </c>
    </row>
    <row r="8" spans="1:12" x14ac:dyDescent="0.25">
      <c r="A8" s="3" t="s">
        <v>138</v>
      </c>
      <c r="B8" s="4">
        <v>46146</v>
      </c>
      <c r="C8" s="3" t="s">
        <v>112</v>
      </c>
      <c r="D8" s="3" t="s">
        <v>130</v>
      </c>
      <c r="E8" s="3" t="s">
        <v>92</v>
      </c>
      <c r="F8" s="3" t="s">
        <v>93</v>
      </c>
      <c r="G8" s="5">
        <v>5</v>
      </c>
      <c r="H8" s="6">
        <v>8490</v>
      </c>
      <c r="I8" s="6">
        <f t="shared" si="0"/>
        <v>42450</v>
      </c>
      <c r="J8" s="3" t="s">
        <v>119</v>
      </c>
      <c r="K8" s="3" t="s">
        <v>89</v>
      </c>
      <c r="L8" s="3" t="s">
        <v>68</v>
      </c>
    </row>
    <row r="9" spans="1:12" x14ac:dyDescent="0.25">
      <c r="A9" s="3" t="s">
        <v>139</v>
      </c>
      <c r="B9" s="4">
        <v>46052</v>
      </c>
      <c r="C9" s="3" t="s">
        <v>140</v>
      </c>
      <c r="D9" s="3" t="s">
        <v>130</v>
      </c>
      <c r="E9" s="3" t="s">
        <v>64</v>
      </c>
      <c r="F9" s="3" t="s">
        <v>71</v>
      </c>
      <c r="G9" s="5">
        <v>4</v>
      </c>
      <c r="H9" s="6">
        <v>17990</v>
      </c>
      <c r="I9" s="6">
        <f t="shared" si="0"/>
        <v>71960</v>
      </c>
      <c r="J9" s="3" t="s">
        <v>66</v>
      </c>
      <c r="K9" s="3" t="s">
        <v>89</v>
      </c>
      <c r="L9" s="3" t="s">
        <v>68</v>
      </c>
    </row>
  </sheetData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38FE3"/>
    <pageSetUpPr fitToPage="1"/>
  </sheetPr>
  <dimension ref="A1:L8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9921875" defaultRowHeight="13.8" x14ac:dyDescent="0.25"/>
  <cols>
    <col min="1" max="1" width="20.69921875" customWidth="1"/>
    <col min="2" max="2" width="18.5" customWidth="1"/>
    <col min="3" max="3" width="18.296875" customWidth="1"/>
    <col min="4" max="4" width="16.5" customWidth="1"/>
    <col min="5" max="5" width="17.796875" customWidth="1"/>
    <col min="6" max="6" width="20.19921875" customWidth="1"/>
    <col min="7" max="7" width="16.296875" customWidth="1"/>
    <col min="8" max="8" width="14.296875" customWidth="1"/>
    <col min="9" max="9" width="21.19921875" customWidth="1"/>
    <col min="10" max="10" width="16.5" customWidth="1"/>
    <col min="11" max="11" width="14.796875" customWidth="1"/>
    <col min="12" max="12" width="11.5" customWidth="1"/>
  </cols>
  <sheetData>
    <row r="1" spans="1:12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x14ac:dyDescent="0.25">
      <c r="A2" s="3" t="s">
        <v>141</v>
      </c>
      <c r="B2" s="4">
        <v>46028</v>
      </c>
      <c r="C2" s="3" t="s">
        <v>142</v>
      </c>
      <c r="D2" s="3" t="s">
        <v>143</v>
      </c>
      <c r="E2" s="3" t="s">
        <v>64</v>
      </c>
      <c r="F2" s="3" t="s">
        <v>127</v>
      </c>
      <c r="G2" s="5">
        <v>1</v>
      </c>
      <c r="H2" s="6">
        <v>8990</v>
      </c>
      <c r="I2" s="6">
        <f t="shared" ref="I2:I8" si="0">G2*H2</f>
        <v>8990</v>
      </c>
      <c r="J2" s="3" t="s">
        <v>76</v>
      </c>
      <c r="K2" s="3" t="s">
        <v>89</v>
      </c>
      <c r="L2" s="3" t="s">
        <v>68</v>
      </c>
    </row>
    <row r="3" spans="1:12" x14ac:dyDescent="0.25">
      <c r="A3" s="3" t="s">
        <v>144</v>
      </c>
      <c r="B3" s="4">
        <v>46238</v>
      </c>
      <c r="C3" s="3" t="s">
        <v>142</v>
      </c>
      <c r="D3" s="3" t="s">
        <v>143</v>
      </c>
      <c r="E3" s="3" t="s">
        <v>96</v>
      </c>
      <c r="F3" s="3" t="s">
        <v>100</v>
      </c>
      <c r="G3" s="5">
        <v>6</v>
      </c>
      <c r="H3" s="6">
        <v>5990</v>
      </c>
      <c r="I3" s="6">
        <f t="shared" si="0"/>
        <v>35940</v>
      </c>
      <c r="J3" s="3" t="s">
        <v>66</v>
      </c>
      <c r="K3" s="3" t="s">
        <v>89</v>
      </c>
      <c r="L3" s="3" t="s">
        <v>68</v>
      </c>
    </row>
    <row r="4" spans="1:12" x14ac:dyDescent="0.25">
      <c r="A4" s="3" t="s">
        <v>145</v>
      </c>
      <c r="B4" s="4">
        <v>46198</v>
      </c>
      <c r="C4" s="3" t="s">
        <v>102</v>
      </c>
      <c r="D4" s="3" t="s">
        <v>143</v>
      </c>
      <c r="E4" s="3" t="s">
        <v>74</v>
      </c>
      <c r="F4" s="3" t="s">
        <v>146</v>
      </c>
      <c r="G4" s="5">
        <v>9</v>
      </c>
      <c r="H4" s="6">
        <v>6990</v>
      </c>
      <c r="I4" s="6">
        <f t="shared" si="0"/>
        <v>62910</v>
      </c>
      <c r="J4" s="3" t="s">
        <v>107</v>
      </c>
      <c r="K4" s="3" t="s">
        <v>89</v>
      </c>
      <c r="L4" s="3" t="s">
        <v>81</v>
      </c>
    </row>
    <row r="5" spans="1:12" x14ac:dyDescent="0.25">
      <c r="A5" s="3" t="s">
        <v>147</v>
      </c>
      <c r="B5" s="4">
        <v>46197</v>
      </c>
      <c r="C5" s="3" t="s">
        <v>85</v>
      </c>
      <c r="D5" s="3" t="s">
        <v>143</v>
      </c>
      <c r="E5" s="3" t="s">
        <v>92</v>
      </c>
      <c r="F5" s="3" t="s">
        <v>103</v>
      </c>
      <c r="G5" s="5">
        <v>6</v>
      </c>
      <c r="H5" s="6">
        <v>4990</v>
      </c>
      <c r="I5" s="6">
        <f t="shared" si="0"/>
        <v>29940</v>
      </c>
      <c r="J5" s="3" t="s">
        <v>66</v>
      </c>
      <c r="K5" s="3" t="s">
        <v>77</v>
      </c>
      <c r="L5" s="3" t="s">
        <v>68</v>
      </c>
    </row>
    <row r="6" spans="1:12" x14ac:dyDescent="0.25">
      <c r="A6" s="3" t="s">
        <v>148</v>
      </c>
      <c r="B6" s="4">
        <v>46031</v>
      </c>
      <c r="C6" s="3" t="s">
        <v>73</v>
      </c>
      <c r="D6" s="3" t="s">
        <v>143</v>
      </c>
      <c r="E6" s="3" t="s">
        <v>87</v>
      </c>
      <c r="F6" s="3" t="s">
        <v>125</v>
      </c>
      <c r="G6" s="5">
        <v>9</v>
      </c>
      <c r="H6" s="6">
        <v>3190</v>
      </c>
      <c r="I6" s="6">
        <f t="shared" si="0"/>
        <v>28710</v>
      </c>
      <c r="J6" s="3" t="s">
        <v>66</v>
      </c>
      <c r="K6" s="3" t="s">
        <v>89</v>
      </c>
      <c r="L6" s="3" t="s">
        <v>81</v>
      </c>
    </row>
    <row r="7" spans="1:12" x14ac:dyDescent="0.25">
      <c r="A7" s="3" t="s">
        <v>149</v>
      </c>
      <c r="B7" s="4">
        <v>46179</v>
      </c>
      <c r="C7" s="3" t="s">
        <v>140</v>
      </c>
      <c r="D7" s="3" t="s">
        <v>143</v>
      </c>
      <c r="E7" s="3" t="s">
        <v>92</v>
      </c>
      <c r="F7" s="3" t="s">
        <v>103</v>
      </c>
      <c r="G7" s="5">
        <v>7</v>
      </c>
      <c r="H7" s="6">
        <v>4990</v>
      </c>
      <c r="I7" s="6">
        <f t="shared" si="0"/>
        <v>34930</v>
      </c>
      <c r="J7" s="3" t="s">
        <v>119</v>
      </c>
      <c r="K7" s="3" t="s">
        <v>89</v>
      </c>
      <c r="L7" s="3" t="s">
        <v>68</v>
      </c>
    </row>
    <row r="8" spans="1:12" x14ac:dyDescent="0.25">
      <c r="A8" s="3" t="s">
        <v>150</v>
      </c>
      <c r="B8" s="4">
        <v>46066</v>
      </c>
      <c r="C8" s="3" t="s">
        <v>112</v>
      </c>
      <c r="D8" s="3" t="s">
        <v>143</v>
      </c>
      <c r="E8" s="3" t="s">
        <v>92</v>
      </c>
      <c r="F8" s="3" t="s">
        <v>151</v>
      </c>
      <c r="G8" s="5">
        <v>3</v>
      </c>
      <c r="H8" s="6">
        <v>9490</v>
      </c>
      <c r="I8" s="6">
        <f t="shared" si="0"/>
        <v>28470</v>
      </c>
      <c r="J8" s="3" t="s">
        <v>66</v>
      </c>
      <c r="K8" s="3" t="s">
        <v>77</v>
      </c>
      <c r="L8" s="3" t="s">
        <v>68</v>
      </c>
    </row>
  </sheetData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38FE3"/>
    <pageSetUpPr fitToPage="1"/>
  </sheetPr>
  <dimension ref="B2:H16"/>
  <sheetViews>
    <sheetView showGridLines="0" zoomScaleNormal="100" workbookViewId="0"/>
  </sheetViews>
  <sheetFormatPr defaultColWidth="8.69921875" defaultRowHeight="13.8" x14ac:dyDescent="0.25"/>
  <cols>
    <col min="2" max="2" width="24" customWidth="1"/>
    <col min="3" max="3" width="4" customWidth="1"/>
    <col min="4" max="8" width="24" customWidth="1"/>
  </cols>
  <sheetData>
    <row r="2" spans="2:8" ht="15" customHeight="1" x14ac:dyDescent="0.25">
      <c r="B2" s="51" t="s">
        <v>152</v>
      </c>
      <c r="C2" s="51"/>
      <c r="D2" s="51"/>
      <c r="E2" s="51"/>
      <c r="F2" s="51"/>
      <c r="G2" s="51"/>
      <c r="H2" s="51"/>
    </row>
    <row r="3" spans="2:8" x14ac:dyDescent="0.25">
      <c r="B3" s="51"/>
      <c r="C3" s="51"/>
      <c r="D3" s="51"/>
      <c r="E3" s="51"/>
      <c r="F3" s="51"/>
      <c r="G3" s="51"/>
      <c r="H3" s="51"/>
    </row>
    <row r="5" spans="2:8" x14ac:dyDescent="0.25">
      <c r="B5" s="2" t="s">
        <v>153</v>
      </c>
      <c r="D5" s="2" t="s">
        <v>64</v>
      </c>
      <c r="E5" s="2" t="s">
        <v>74</v>
      </c>
      <c r="F5" s="2" t="s">
        <v>87</v>
      </c>
      <c r="G5" s="2" t="s">
        <v>92</v>
      </c>
      <c r="H5" s="2" t="s">
        <v>96</v>
      </c>
    </row>
    <row r="6" spans="2:8" x14ac:dyDescent="0.25">
      <c r="B6" s="7" t="s">
        <v>64</v>
      </c>
      <c r="D6" s="7" t="s">
        <v>65</v>
      </c>
      <c r="E6" s="7" t="s">
        <v>154</v>
      </c>
      <c r="F6" s="7" t="s">
        <v>113</v>
      </c>
      <c r="G6" s="7" t="s">
        <v>93</v>
      </c>
      <c r="H6" s="7" t="s">
        <v>100</v>
      </c>
    </row>
    <row r="7" spans="2:8" x14ac:dyDescent="0.25">
      <c r="B7" s="7" t="s">
        <v>74</v>
      </c>
      <c r="D7" s="7" t="s">
        <v>83</v>
      </c>
      <c r="E7" s="7" t="s">
        <v>146</v>
      </c>
      <c r="F7" s="7" t="s">
        <v>125</v>
      </c>
      <c r="G7" s="7" t="s">
        <v>103</v>
      </c>
      <c r="H7" s="7" t="s">
        <v>155</v>
      </c>
    </row>
    <row r="8" spans="2:8" x14ac:dyDescent="0.25">
      <c r="B8" s="7" t="s">
        <v>87</v>
      </c>
      <c r="D8" s="7" t="s">
        <v>127</v>
      </c>
      <c r="E8" s="7" t="s">
        <v>80</v>
      </c>
      <c r="F8" s="7" t="s">
        <v>88</v>
      </c>
      <c r="G8" s="7" t="s">
        <v>106</v>
      </c>
      <c r="H8" s="7" t="s">
        <v>137</v>
      </c>
    </row>
    <row r="9" spans="2:8" x14ac:dyDescent="0.25">
      <c r="B9" s="7" t="s">
        <v>92</v>
      </c>
      <c r="D9" s="7" t="s">
        <v>71</v>
      </c>
      <c r="E9" s="7" t="s">
        <v>75</v>
      </c>
      <c r="F9" s="7" t="s">
        <v>116</v>
      </c>
      <c r="G9" s="7" t="s">
        <v>151</v>
      </c>
      <c r="H9" s="7" t="s">
        <v>97</v>
      </c>
    </row>
    <row r="10" spans="2:8" x14ac:dyDescent="0.25">
      <c r="B10" s="7" t="s">
        <v>96</v>
      </c>
    </row>
    <row r="14" spans="2:8" ht="15" customHeight="1" x14ac:dyDescent="0.25">
      <c r="B14" s="48" t="s">
        <v>156</v>
      </c>
      <c r="C14" s="48"/>
      <c r="D14" s="48"/>
      <c r="E14" s="48"/>
      <c r="F14" s="48"/>
      <c r="G14" s="48"/>
      <c r="H14" s="48"/>
    </row>
    <row r="15" spans="2:8" x14ac:dyDescent="0.25">
      <c r="B15" s="48"/>
      <c r="C15" s="48"/>
      <c r="D15" s="48"/>
      <c r="E15" s="48"/>
      <c r="F15" s="48"/>
      <c r="G15" s="48"/>
      <c r="H15" s="48"/>
    </row>
    <row r="16" spans="2:8" x14ac:dyDescent="0.25">
      <c r="B16" s="48"/>
      <c r="C16" s="48"/>
      <c r="D16" s="48"/>
      <c r="E16" s="48"/>
      <c r="F16" s="48"/>
      <c r="G16" s="48"/>
      <c r="H16" s="48"/>
    </row>
  </sheetData>
  <mergeCells count="2">
    <mergeCell ref="B2:H3"/>
    <mergeCell ref="B14:H16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b8fc25f6-8687-4690-aeb4-96fa17863136}" enabled="0" method="" siteId="{b8fc25f6-8687-4690-aeb4-96fa178631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27</vt:i4>
      </vt:variant>
    </vt:vector>
  </HeadingPairs>
  <TitlesOfParts>
    <vt:vector size="36" baseType="lpstr">
      <vt:lpstr>Excel tipp</vt:lpstr>
      <vt:lpstr>Vezérlőpult</vt:lpstr>
      <vt:lpstr>Példák (eredmények)</vt:lpstr>
      <vt:lpstr>Budapest</vt:lpstr>
      <vt:lpstr>Debrecen</vt:lpstr>
      <vt:lpstr>Győr</vt:lpstr>
      <vt:lpstr>Pécs</vt:lpstr>
      <vt:lpstr>Szeged</vt:lpstr>
      <vt:lpstr>Listák</vt:lpstr>
      <vt:lpstr>Elektronika</vt:lpstr>
      <vt:lpstr>Budapest!Ertek</vt:lpstr>
      <vt:lpstr>Debrecen!Ertek</vt:lpstr>
      <vt:lpstr>Győr!Ertek</vt:lpstr>
      <vt:lpstr>Pécs!Ertek</vt:lpstr>
      <vt:lpstr>Szeged!Ertek</vt:lpstr>
      <vt:lpstr>Háztartás</vt:lpstr>
      <vt:lpstr>Irodaszer</vt:lpstr>
      <vt:lpstr>Budapest!Kategoria</vt:lpstr>
      <vt:lpstr>Debrecen!Kategoria</vt:lpstr>
      <vt:lpstr>Győr!Kategoria</vt:lpstr>
      <vt:lpstr>Pécs!Kategoria</vt:lpstr>
      <vt:lpstr>Szeged!Kategoria</vt:lpstr>
      <vt:lpstr>Kategoriak</vt:lpstr>
      <vt:lpstr>Könyv</vt:lpstr>
      <vt:lpstr>Budapest!Mennyiseg</vt:lpstr>
      <vt:lpstr>Debrecen!Mennyiseg</vt:lpstr>
      <vt:lpstr>Győr!Mennyiseg</vt:lpstr>
      <vt:lpstr>Pécs!Mennyiseg</vt:lpstr>
      <vt:lpstr>Szeged!Mennyiseg</vt:lpstr>
      <vt:lpstr>Sport</vt:lpstr>
      <vt:lpstr>Budapest!Statusz</vt:lpstr>
      <vt:lpstr>Debrecen!Statusz</vt:lpstr>
      <vt:lpstr>Győr!Statusz</vt:lpstr>
      <vt:lpstr>Pécs!Statusz</vt:lpstr>
      <vt:lpstr>Szeged!Statusz</vt:lpstr>
      <vt:lpstr>Varosok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Kovács Lilla</cp:lastModifiedBy>
  <cp:revision>0</cp:revision>
  <dcterms:created xsi:type="dcterms:W3CDTF">2026-09-24T07:07:49Z</dcterms:created>
  <dcterms:modified xsi:type="dcterms:W3CDTF">2026-10-12T13:42:00Z</dcterms:modified>
  <dc:language>en-US</dc:language>
</cp:coreProperties>
</file>